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ctrlProps/ctrlProp25.xml" ContentType="application/vnd.ms-excel.controlproperties+xml"/>
  <Override PartName="/xl/externalLinks/externalLink1.xml" ContentType="application/vnd.openxmlformats-officedocument.spreadsheetml.externalLink+xml"/>
  <Override PartName="/xl/ctrlProps/ctrlProp26.xml" ContentType="application/vnd.ms-excel.controlproperties+xml"/>
  <Override PartName="/xl/ctrlProps/ctrlProp24.xml" ContentType="application/vnd.ms-excel.controlproperties+xml"/>
  <Override PartName="/docProps/app.xml" ContentType="application/vnd.openxmlformats-officedocument.extended-properties+xml"/>
  <Override PartName="/xl/comments1.xml" ContentType="application/vnd.openxmlformats-officedocument.spreadsheetml.comments+xml"/>
  <Override PartName="/xl/ctrlProps/ctrlProp23.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27.xml" ContentType="application/vnd.ms-excel.controlproperties+xml"/>
  <Override PartName="/xl/ctrlProps/ctrlProp19.xml" ContentType="application/vnd.ms-excel.controlproperties+xml"/>
  <Override PartName="/xl/ctrlProps/ctrlProp21.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0.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2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quino\Desktop\"/>
    </mc:Choice>
  </mc:AlternateContent>
  <bookViews>
    <workbookView xWindow="0" yWindow="0" windowWidth="23910" windowHeight="11265"/>
  </bookViews>
  <sheets>
    <sheet name="105" sheetId="1" r:id="rId1"/>
    <sheet name="110" sheetId="2" r:id="rId2"/>
    <sheet name="150" sheetId="3" r:id="rId3"/>
  </sheets>
  <externalReferences>
    <externalReference r:id="rId4"/>
    <externalReference r:id="rId5"/>
    <externalReference r:id="rId6"/>
  </externalReferences>
  <definedNames>
    <definedName name="BusinessPartnerActionPlan">'[2]Db dropdowns'!$Q$2:$Q$6</definedName>
    <definedName name="BusinessPartnerMarketingLevel">'[2]Db dropdowns'!$R$2:$R$5</definedName>
    <definedName name="BusinessPartnerType">'[2]Db dropdowns'!$G$2:$G$18</definedName>
    <definedName name="Category">'[2]Db dropdowns'!$F$2:$F$13</definedName>
    <definedName name="ContactPreference1">'[2]Db dropdowns'!$C$2:$C$12</definedName>
    <definedName name="ContactPreference2">'[2]Db dropdowns'!$D$2:$D$12</definedName>
    <definedName name="CustomerActionPlan">'[2]Db dropdowns'!$M$2:$M$4</definedName>
    <definedName name="CustomerMarketingLevel">'[2]Db dropdowns'!$N$2:$N$6</definedName>
    <definedName name="DrinkAlcohol">'[2]Db dropdowns'!$AQ$2:$AQ$6</definedName>
    <definedName name="FirstMtgARMIndex">'[2]Db dropdowns'!$AB$2:$AB$9</definedName>
    <definedName name="FirstMtgType">'[2]Db dropdowns'!$AA$2:$AA$10</definedName>
    <definedName name="FriendsOnFacebook">'[2]Db dropdowns'!$J$2:$J$4</definedName>
    <definedName name="Impounds">'[2]Db dropdowns'!$AE$2:$AE$5</definedName>
    <definedName name="LastMeetingWhat">'[2]Db dropdowns'!$T$2:$T$10</definedName>
    <definedName name="LoanProgram">'[2]Db dropdowns'!$AH$2:$AH$8</definedName>
    <definedName name="LoanPurpose">'[2]Db dropdowns'!$AF$2:$AF$4</definedName>
    <definedName name="MarketingHistory">'[2]Db dropdowns'!$V$2:$V$12</definedName>
    <definedName name="MarketingSource">'[2]Db dropdowns'!$S$2:$S$6</definedName>
    <definedName name="MediaCenterContactCategory">'[2]Db dropdowns'!$L$2:$L$6</definedName>
    <definedName name="MilitaryBranch">'[2]Db dropdowns'!$AU$2:$AU$8</definedName>
    <definedName name="NeriumStatus">'[2]Db dropdowns'!$AY$2:$AY$8</definedName>
    <definedName name="Occupancy">'[2]Db dropdowns'!$AG$2:$AG$5</definedName>
    <definedName name="OwnershipInterestInCompany">'[2]Db dropdowns'!$AJ$2:$AJ$7</definedName>
    <definedName name="PersonalityStyle">'[2]Db dropdowns'!$E$2:$E$4</definedName>
    <definedName name="PoliticalParty">'[2]Db dropdowns'!$AO$2:$AO$9</definedName>
    <definedName name="PreviousBK">'[2]Db dropdowns'!$AS$2:$AS$5</definedName>
    <definedName name="ProspectActionPlan">'[2]Db dropdowns'!$O$2:$O$4</definedName>
    <definedName name="ProspectMarketingLevel">'[2]Db dropdowns'!$P$2:$P$5</definedName>
    <definedName name="RelationshipWithEx">'[2]Db dropdowns'!$Y$2:$Y$6</definedName>
    <definedName name="Religion">'[2]Db dropdowns'!$AN$2:$AN$13</definedName>
    <definedName name="RiskTolerance">'[2]Db dropdowns'!$AW$2:$AW$7</definedName>
    <definedName name="SecondMtgIndex">'[2]Db dropdowns'!$AD$2:$AD$3</definedName>
    <definedName name="SecondMtgType">'[2]Db dropdowns'!$AC$2:$AC$4</definedName>
    <definedName name="SensitiveAboutNoCollegeDegree">'[2]Db dropdowns'!$AL$2:$AL$4</definedName>
    <definedName name="Smoke">'[2]Db dropdowns'!$AR$2:$AR$6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3" l="1"/>
  <c r="J44" i="3"/>
  <c r="G44" i="3"/>
  <c r="D44" i="3"/>
  <c r="J38" i="3"/>
  <c r="G38" i="3"/>
  <c r="G46" i="3" s="1"/>
  <c r="D38" i="3"/>
  <c r="D46" i="3" s="1"/>
  <c r="J29" i="3"/>
  <c r="G29" i="3"/>
  <c r="D29" i="3"/>
  <c r="J23" i="3"/>
  <c r="J31" i="3" s="1"/>
  <c r="G23" i="3"/>
  <c r="G31" i="3" s="1"/>
  <c r="J21" i="3"/>
  <c r="G21" i="3"/>
  <c r="D21" i="3"/>
  <c r="D23" i="3" s="1"/>
  <c r="D31" i="3" s="1"/>
  <c r="Q45" i="2"/>
  <c r="N45" i="2"/>
  <c r="K52" i="2" s="1"/>
  <c r="K45" i="2"/>
  <c r="K48" i="2" s="1"/>
  <c r="L95" i="1"/>
  <c r="G94" i="1"/>
  <c r="G93" i="1"/>
  <c r="C89" i="1"/>
  <c r="C88" i="1"/>
  <c r="J86" i="1"/>
  <c r="J85" i="1"/>
  <c r="J80" i="1"/>
  <c r="K80" i="1" s="1"/>
  <c r="C78" i="1"/>
  <c r="C77" i="1"/>
  <c r="C76" i="1"/>
  <c r="C80" i="1" s="1"/>
  <c r="J74" i="1"/>
  <c r="J73" i="1"/>
  <c r="J72" i="1"/>
  <c r="J67" i="1"/>
  <c r="K64" i="1"/>
  <c r="K63" i="1"/>
  <c r="K65" i="1" s="1"/>
  <c r="I53" i="1" s="1"/>
  <c r="C57" i="1" s="1"/>
  <c r="C63" i="1"/>
  <c r="C62" i="1"/>
  <c r="I59" i="1"/>
  <c r="C59" i="1"/>
  <c r="I58" i="1"/>
  <c r="C58" i="1"/>
  <c r="I57" i="1"/>
  <c r="C61" i="1" s="1"/>
  <c r="C67" i="1" s="1"/>
  <c r="K67" i="1" s="1"/>
  <c r="J48" i="1"/>
  <c r="C46" i="1"/>
  <c r="C45" i="1"/>
  <c r="C44" i="1"/>
  <c r="C48" i="1" s="1"/>
  <c r="K48" i="1" s="1"/>
  <c r="J42" i="1"/>
  <c r="J41" i="1"/>
  <c r="J40" i="1"/>
  <c r="C35" i="1"/>
  <c r="J33" i="1"/>
  <c r="J32" i="1"/>
  <c r="J31" i="1"/>
  <c r="J29" i="1"/>
  <c r="J28" i="1"/>
  <c r="J27" i="1"/>
  <c r="J26" i="1"/>
  <c r="J21" i="1"/>
  <c r="K21" i="1" s="1"/>
  <c r="C19" i="1"/>
  <c r="C18" i="1"/>
  <c r="C17" i="1"/>
  <c r="J14" i="1"/>
  <c r="J13" i="1"/>
  <c r="J12" i="1"/>
  <c r="J11" i="1"/>
  <c r="C16" i="1" s="1"/>
  <c r="C21" i="1" s="1"/>
  <c r="J7" i="1"/>
  <c r="K50" i="2" l="1"/>
  <c r="D97" i="1"/>
</calcChain>
</file>

<file path=xl/comments1.xml><?xml version="1.0" encoding="utf-8"?>
<comments xmlns="http://schemas.openxmlformats.org/spreadsheetml/2006/main">
  <authors>
    <author>Nana Aquino</author>
  </authors>
  <commentList>
    <comment ref="D10" authorId="0" shapeId="0">
      <text>
        <r>
          <rPr>
            <sz val="9"/>
            <color indexed="81"/>
            <rFont val="Tahoma"/>
            <family val="2"/>
          </rPr>
          <t xml:space="preserve">Type property address
</t>
        </r>
      </text>
    </comment>
    <comment ref="G10" authorId="0" shapeId="0">
      <text>
        <r>
          <rPr>
            <sz val="9"/>
            <color indexed="81"/>
            <rFont val="Tahoma"/>
            <family val="2"/>
          </rPr>
          <t xml:space="preserve">Type property address
</t>
        </r>
      </text>
    </comment>
    <comment ref="J10" authorId="0" shapeId="0">
      <text>
        <r>
          <rPr>
            <sz val="9"/>
            <color indexed="81"/>
            <rFont val="Tahoma"/>
            <family val="2"/>
          </rPr>
          <t xml:space="preserve">Type property address
</t>
        </r>
      </text>
    </comment>
  </commentList>
</comments>
</file>

<file path=xl/sharedStrings.xml><?xml version="1.0" encoding="utf-8"?>
<sst xmlns="http://schemas.openxmlformats.org/spreadsheetml/2006/main" count="271" uniqueCount="176">
  <si>
    <t>Income Calculation Worksheet</t>
  </si>
  <si>
    <t>Borrower Name</t>
  </si>
  <si>
    <t>Loan Number</t>
  </si>
  <si>
    <t>Employer</t>
  </si>
  <si>
    <t>Date</t>
  </si>
  <si>
    <t>Pay Type</t>
  </si>
  <si>
    <t>Hourly</t>
  </si>
  <si>
    <t>Per Hour</t>
  </si>
  <si>
    <t># of hours</t>
  </si>
  <si>
    <t>X52/12</t>
  </si>
  <si>
    <t>Income</t>
  </si>
  <si>
    <t>YTD Earnings</t>
  </si>
  <si>
    <t># months</t>
  </si>
  <si>
    <t>W2 for Tax Year:</t>
  </si>
  <si>
    <t>YTD Avg</t>
  </si>
  <si>
    <t>YTD + 1 W2 Avg</t>
  </si>
  <si>
    <t>YTD + 2 Yr W2 Avg</t>
  </si>
  <si>
    <t>Use lowest income</t>
  </si>
  <si>
    <t>or check the income you wish to use</t>
  </si>
  <si>
    <t>Salary</t>
  </si>
  <si>
    <t>Type of Salary</t>
  </si>
  <si>
    <t>Monthly</t>
  </si>
  <si>
    <t>X1</t>
  </si>
  <si>
    <t>=</t>
  </si>
  <si>
    <t>Bi Weekly</t>
  </si>
  <si>
    <t>X26/12</t>
  </si>
  <si>
    <t>Semi Monthly</t>
  </si>
  <si>
    <t>X24/12</t>
  </si>
  <si>
    <t>Weekly</t>
  </si>
  <si>
    <t>YTD Salary (paytsub)</t>
  </si>
  <si>
    <t xml:space="preserve"> </t>
  </si>
  <si>
    <t>Monthly Avg</t>
  </si>
  <si>
    <t>W2 income</t>
  </si>
  <si>
    <t>W2 Income</t>
  </si>
  <si>
    <t>Base Used to Qualify</t>
  </si>
  <si>
    <t>check the salary you wish to use</t>
  </si>
  <si>
    <r>
      <t>I</t>
    </r>
    <r>
      <rPr>
        <sz val="9"/>
        <rFont val="Tahoma"/>
        <family val="2"/>
      </rPr>
      <t xml:space="preserve">f YTD or past year is lower, confirm why. </t>
    </r>
  </si>
  <si>
    <t>Othewise, lower of YTD and W2 is required</t>
  </si>
  <si>
    <t>Overtime/Bonus</t>
  </si>
  <si>
    <t>Break out OT/Bonus from base salary</t>
  </si>
  <si>
    <t>YTD Overtime / Bonus*</t>
  </si>
  <si>
    <t>Past year OT breakout</t>
  </si>
  <si>
    <t>Additional year OT / Bonus</t>
  </si>
  <si>
    <t>*If DU requires only a YTD paystub, OT/Bonus must be annualized. 
 Divide YTD OT/Bonus by 12 months</t>
  </si>
  <si>
    <t>YTD + 1 year Avg</t>
  </si>
  <si>
    <t>YTD + 2 Year Avg</t>
  </si>
  <si>
    <t>Use lower of calculations</t>
  </si>
  <si>
    <t>Commission</t>
  </si>
  <si>
    <t>Break out commission from base salary</t>
  </si>
  <si>
    <t>YTD Commission</t>
  </si>
  <si>
    <t>minus Expenses</t>
  </si>
  <si>
    <t>expenses (based upon 2106 expenses)</t>
  </si>
  <si>
    <t>Past year commission</t>
  </si>
  <si>
    <t>2106 Expenses</t>
  </si>
  <si>
    <t>Additional year commission</t>
  </si>
  <si>
    <t>2106 expenses</t>
  </si>
  <si>
    <t xml:space="preserve"> = Net income</t>
  </si>
  <si>
    <t>monthly income</t>
  </si>
  <si>
    <t xml:space="preserve"> = Net Income</t>
  </si>
  <si>
    <t>YTD Avg using net income</t>
  </si>
  <si>
    <t>2106 YTD Expense Estimate</t>
  </si>
  <si>
    <t>YTD + 1 year using Net Income</t>
  </si>
  <si>
    <t>2 year Commission Vs 2106 Expenses</t>
  </si>
  <si>
    <t>YTD + 2 year using net income</t>
  </si>
  <si>
    <t>Expenses</t>
  </si>
  <si>
    <t>Expense factor</t>
  </si>
  <si>
    <t>Use Lower of calculations</t>
  </si>
  <si>
    <t>Other Income</t>
  </si>
  <si>
    <t>Type of income</t>
  </si>
  <si>
    <t>YTD income</t>
  </si>
  <si>
    <t>W2 for year:</t>
  </si>
  <si>
    <t>YTD Income</t>
  </si>
  <si>
    <t>YTD + 1 Year</t>
  </si>
  <si>
    <t>YTD + 2 Year</t>
  </si>
  <si>
    <t>use lowest income average</t>
  </si>
  <si>
    <t>Non Taxable Income</t>
  </si>
  <si>
    <t>Monthly check or Direct Deposit</t>
  </si>
  <si>
    <t>Income from 1099</t>
  </si>
  <si>
    <t>Annual amount of income not subject to tax (Income not on tax transcripts)</t>
  </si>
  <si>
    <t xml:space="preserve">Additional Non taxable Income to be used for qualifying (income not taxed x125%) </t>
  </si>
  <si>
    <t>Total Non Taxable Income</t>
  </si>
  <si>
    <t>Deduction from Income</t>
  </si>
  <si>
    <t>(non commission borrower with business expenses or other income deduction)</t>
  </si>
  <si>
    <t>Expense/deduction</t>
  </si>
  <si>
    <t>12 month average</t>
  </si>
  <si>
    <t>(the box that is checked is a negative number and reduces total income)</t>
  </si>
  <si>
    <t>24 month average</t>
  </si>
  <si>
    <t>Total Income to Qualify</t>
  </si>
  <si>
    <t>Processor Comments</t>
  </si>
  <si>
    <t>BOFI</t>
  </si>
  <si>
    <t>Cash Flow Analysis Form 1084</t>
  </si>
  <si>
    <t>Borrower Name:</t>
  </si>
  <si>
    <t xml:space="preserve">Loan Number: </t>
  </si>
  <si>
    <t>Business Name (Optional):</t>
  </si>
  <si>
    <t>IRS Form 1040 - Individual Income Tax Return</t>
  </si>
  <si>
    <t xml:space="preserve">Year: </t>
  </si>
  <si>
    <t>1.</t>
  </si>
  <si>
    <t>W-2 Income from Self-Employment</t>
  </si>
  <si>
    <t>(+)</t>
  </si>
  <si>
    <t>2.</t>
  </si>
  <si>
    <t>Schedule B - Interest and Ordinary Dividends</t>
  </si>
  <si>
    <t>a.</t>
  </si>
  <si>
    <t>Interest Income from Self-Employment</t>
  </si>
  <si>
    <t>b.</t>
  </si>
  <si>
    <t>Dividends from Self-Employment</t>
  </si>
  <si>
    <t xml:space="preserve">3. </t>
  </si>
  <si>
    <t>Schedule C - Profit or Loss from Business: Sole Proprietorship</t>
  </si>
  <si>
    <t>Net Profit (or Loss)</t>
  </si>
  <si>
    <t>(+/-)</t>
  </si>
  <si>
    <t>Nonrecurring Other (Income) Los/Expenses</t>
  </si>
  <si>
    <t>c.</t>
  </si>
  <si>
    <t>Depletion</t>
  </si>
  <si>
    <t>d.</t>
  </si>
  <si>
    <t>Depreciation</t>
  </si>
  <si>
    <t>e.</t>
  </si>
  <si>
    <t>Non-deductible Meals and Entertainment Expenses</t>
  </si>
  <si>
    <t>(-)</t>
  </si>
  <si>
    <t>f.</t>
  </si>
  <si>
    <t>Business Use of Home</t>
  </si>
  <si>
    <t>g.</t>
  </si>
  <si>
    <t>Amortization/Casualty Loss</t>
  </si>
  <si>
    <t xml:space="preserve">4. </t>
  </si>
  <si>
    <t>Schedule D - Capital Gains and Losses</t>
  </si>
  <si>
    <t>Recurring Capital Gains</t>
  </si>
  <si>
    <t xml:space="preserve">5. </t>
  </si>
  <si>
    <t>Schedule E - Supplemental Income and Loss</t>
  </si>
  <si>
    <t>Note:  A lender may use Fannie Mae Rental Income Worksheets to calculate individual rental income/(loss) reported on Schedule E.</t>
  </si>
  <si>
    <t>Royalties  Received</t>
  </si>
  <si>
    <t>Total Expenses</t>
  </si>
  <si>
    <t xml:space="preserve">6. </t>
  </si>
  <si>
    <t>Schedule F - Profit or Loss from Farming</t>
  </si>
  <si>
    <t>Net Farm Profit or (Loss)</t>
  </si>
  <si>
    <t>Non-Tax Portion Ongoing Coop and CCC Payments</t>
  </si>
  <si>
    <t>Nonrecurring Other (Income) Loss</t>
  </si>
  <si>
    <t>Amortization/Casualty Loss/Depletion</t>
  </si>
  <si>
    <t>Total Form 1040</t>
  </si>
  <si>
    <t xml:space="preserve">Most recent year:  </t>
  </si>
  <si>
    <t xml:space="preserve">Most recent 2 year average:  </t>
  </si>
  <si>
    <t xml:space="preserve">Most conservative approach:  </t>
  </si>
  <si>
    <t>Comments/Notes:</t>
  </si>
  <si>
    <t>Rental Income Calculation Worksheet</t>
  </si>
  <si>
    <t xml:space="preserve">Borrower Name: </t>
  </si>
  <si>
    <t xml:space="preserve">Loan #: </t>
  </si>
  <si>
    <r>
      <rPr>
        <b/>
        <sz val="10"/>
        <color theme="1"/>
        <rFont val="Arial"/>
        <family val="2"/>
      </rPr>
      <t>Documentation Required:</t>
    </r>
    <r>
      <rPr>
        <sz val="10"/>
        <color theme="1"/>
        <rFont val="Arial"/>
        <family val="2"/>
      </rPr>
      <t xml:space="preserve">
     </t>
    </r>
    <r>
      <rPr>
        <sz val="10"/>
        <color theme="1"/>
        <rFont val="Calibri"/>
        <family val="2"/>
      </rPr>
      <t>•</t>
    </r>
    <r>
      <rPr>
        <sz val="10"/>
        <color theme="1"/>
        <rFont val="Arial"/>
        <family val="2"/>
      </rPr>
      <t xml:space="preserve"> Schedule E (IRS Form 1040) OR
     </t>
    </r>
    <r>
      <rPr>
        <sz val="10"/>
        <color theme="1"/>
        <rFont val="Calibri"/>
        <family val="2"/>
      </rPr>
      <t>•</t>
    </r>
    <r>
      <rPr>
        <sz val="10"/>
        <color theme="1"/>
        <rFont val="Arial"/>
        <family val="2"/>
      </rPr>
      <t xml:space="preserve"> Lease Agreement or Fannie Mae Form 1007 or Form 1025</t>
    </r>
  </si>
  <si>
    <r>
      <t xml:space="preserve">For each property, only complete </t>
    </r>
    <r>
      <rPr>
        <u/>
        <sz val="10"/>
        <color theme="1"/>
        <rFont val="Arial"/>
        <family val="2"/>
      </rPr>
      <t>one</t>
    </r>
    <r>
      <rPr>
        <sz val="10"/>
        <color theme="1"/>
        <rFont val="Arial"/>
        <family val="2"/>
      </rPr>
      <t xml:space="preserve"> of the two sections below (Schedule E section </t>
    </r>
    <r>
      <rPr>
        <u/>
        <sz val="10"/>
        <color theme="1"/>
        <rFont val="Arial"/>
        <family val="2"/>
      </rPr>
      <t>OR</t>
    </r>
    <r>
      <rPr>
        <sz val="10"/>
        <color theme="1"/>
        <rFont val="Arial"/>
        <family val="2"/>
      </rPr>
      <t xml:space="preserve"> the Lease Agreement/FNMA 1007/1025 section).</t>
    </r>
  </si>
  <si>
    <t>Property A:</t>
  </si>
  <si>
    <t>Property B:</t>
  </si>
  <si>
    <t>Property C:</t>
  </si>
  <si>
    <r>
      <t xml:space="preserve">Schedule E (IRS Form 1040)
</t>
    </r>
    <r>
      <rPr>
        <b/>
        <sz val="9"/>
        <color theme="0"/>
        <rFont val="Arial"/>
        <family val="2"/>
      </rPr>
      <t>When using Schedule E, determine the number of months the property was in service by dividing the Fair Rental Days by 30.  If Fair Rental Days are not reported, the property is considered to be in service for 12 months unless there is evidence of a shorter term of service.</t>
    </r>
  </si>
  <si>
    <t>Income from line 3</t>
  </si>
  <si>
    <t>Add line 9 (Insurance)</t>
  </si>
  <si>
    <t>Add line 12 (Mtg Int)</t>
  </si>
  <si>
    <t>Add line 16 (Taxes)</t>
  </si>
  <si>
    <t>Add line 18 (Dep.)</t>
  </si>
  <si>
    <t>Add in one time repairs*</t>
  </si>
  <si>
    <t>Add in line 19**</t>
  </si>
  <si>
    <t>Subtract line 20 - Total exp</t>
  </si>
  <si>
    <t>Adjusted Gross Rental Income</t>
  </si>
  <si>
    <t># of months property was in service</t>
  </si>
  <si>
    <t>Total Net Monthly Income</t>
  </si>
  <si>
    <t xml:space="preserve"> - - - - - Proposed PITIA (for subject property) or Existing PITIA (for non-subject properties) - - - - - </t>
  </si>
  <si>
    <r>
      <t xml:space="preserve">Current </t>
    </r>
    <r>
      <rPr>
        <i/>
        <sz val="10"/>
        <color theme="1"/>
        <rFont val="Arial"/>
        <family val="2"/>
      </rPr>
      <t>Monthly</t>
    </r>
    <r>
      <rPr>
        <sz val="10"/>
        <color theme="1"/>
        <rFont val="Arial"/>
        <family val="2"/>
      </rPr>
      <t xml:space="preserve"> Mortgage Pymt</t>
    </r>
  </si>
  <si>
    <r>
      <t xml:space="preserve">Current </t>
    </r>
    <r>
      <rPr>
        <i/>
        <sz val="10"/>
        <color theme="1"/>
        <rFont val="Arial"/>
        <family val="2"/>
      </rPr>
      <t>Annual</t>
    </r>
    <r>
      <rPr>
        <sz val="10"/>
        <color theme="1"/>
        <rFont val="Arial"/>
        <family val="2"/>
      </rPr>
      <t xml:space="preserve"> Insurance ***</t>
    </r>
  </si>
  <si>
    <r>
      <t xml:space="preserve">Current </t>
    </r>
    <r>
      <rPr>
        <i/>
        <sz val="10"/>
        <color theme="1"/>
        <rFont val="Arial"/>
        <family val="2"/>
      </rPr>
      <t>Annual</t>
    </r>
    <r>
      <rPr>
        <sz val="10"/>
        <color theme="1"/>
        <rFont val="Arial"/>
        <family val="2"/>
      </rPr>
      <t xml:space="preserve"> Taxes ***</t>
    </r>
  </si>
  <si>
    <r>
      <t xml:space="preserve">Current </t>
    </r>
    <r>
      <rPr>
        <i/>
        <sz val="10"/>
        <color theme="1"/>
        <rFont val="Arial"/>
        <family val="2"/>
      </rPr>
      <t>Monthly</t>
    </r>
    <r>
      <rPr>
        <sz val="10"/>
        <color theme="1"/>
        <rFont val="Arial"/>
        <family val="2"/>
      </rPr>
      <t xml:space="preserve"> HOA dues</t>
    </r>
  </si>
  <si>
    <t>Monthly PITIA</t>
  </si>
  <si>
    <t>Net Monthly Income</t>
  </si>
  <si>
    <r>
      <t xml:space="preserve">Lease Agreement OR Fannie Mae Form 1007 or Form 1025
</t>
    </r>
    <r>
      <rPr>
        <b/>
        <i/>
        <sz val="9"/>
        <color theme="0"/>
        <rFont val="Arial"/>
        <family val="2"/>
      </rPr>
      <t>This method is used when the transaction is a purchase, the property was acquired subsequent to the most recent tax filing, 
or the lender has justification for using a lease agreement.</t>
    </r>
  </si>
  <si>
    <r>
      <t xml:space="preserve">Enter the gross monthly rent (from the lease agreement) or market rent (reported on Form 1007 or Form 1025).  </t>
    </r>
    <r>
      <rPr>
        <sz val="8"/>
        <color theme="1"/>
        <rFont val="Arial"/>
        <family val="2"/>
      </rPr>
      <t>For multiple properties, combine gross rent from all rental units.</t>
    </r>
  </si>
  <si>
    <r>
      <t xml:space="preserve">Multiply gross monthly rent or market rent by 75% (.75). </t>
    </r>
    <r>
      <rPr>
        <sz val="8"/>
        <color theme="1"/>
        <rFont val="Arial"/>
        <family val="2"/>
      </rPr>
      <t>The remaining 25% accounts for vacancy loss, maintenance, and management expenses.</t>
    </r>
  </si>
  <si>
    <t>x  0.75</t>
  </si>
  <si>
    <t>Adjusted Monthly Rental Income</t>
  </si>
  <si>
    <t>Monthly Qualifying Rental Income (Loss):</t>
  </si>
  <si>
    <t>* - Must be documented by invoices and true one time repairs (carpet cleaning, paint, new carpet, etc)</t>
  </si>
  <si>
    <t>** - Must specifically state and can only be Amortization and/or HOA dues</t>
  </si>
  <si>
    <t>*** - Only if not included in the mortgage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</si>
</sst>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_);_(&quot;$&quot;* \(#,##0\);_(&quot;$&quot;* &quot;-&quot;??_);_(@_)"/>
    <numFmt numFmtId="165" formatCode="0.0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0"/>
      <name val="Arial"/>
      <family val="2"/>
    </font>
    <font>
      <b/>
      <sz val="14"/>
      <name val="Tahoma"/>
      <family val="2"/>
    </font>
    <font>
      <b/>
      <sz val="11"/>
      <name val="Tahoma"/>
      <family val="2"/>
    </font>
    <font>
      <sz val="11"/>
      <name val="Arial"/>
      <family val="2"/>
    </font>
    <font>
      <b/>
      <sz val="12"/>
      <name val="Tahoma"/>
      <family val="2"/>
    </font>
    <font>
      <b/>
      <sz val="10"/>
      <name val="Tahoma"/>
      <family val="2"/>
    </font>
    <font>
      <sz val="10"/>
      <name val="Tahoma"/>
      <family val="2"/>
    </font>
    <font>
      <sz val="10"/>
      <color indexed="9"/>
      <name val="Tahoma"/>
      <family val="2"/>
    </font>
    <font>
      <sz val="9"/>
      <name val="Tahoma"/>
      <family val="2"/>
    </font>
    <font>
      <b/>
      <sz val="18"/>
      <color theme="1"/>
      <name val="Calibri"/>
      <family val="2"/>
      <scheme val="minor"/>
    </font>
    <font>
      <i/>
      <sz val="11"/>
      <color theme="1"/>
      <name val="Calibri"/>
      <family val="2"/>
      <scheme val="minor"/>
    </font>
    <font>
      <sz val="10"/>
      <color theme="1"/>
      <name val="Arial"/>
      <family val="2"/>
    </font>
    <font>
      <b/>
      <sz val="15"/>
      <color theme="1"/>
      <name val="Arial"/>
      <family val="2"/>
    </font>
    <font>
      <b/>
      <sz val="10"/>
      <color theme="1"/>
      <name val="Arial"/>
      <family val="2"/>
    </font>
    <font>
      <i/>
      <sz val="10"/>
      <color theme="1"/>
      <name val="Arial"/>
      <family val="2"/>
    </font>
    <font>
      <sz val="10"/>
      <color theme="1"/>
      <name val="Calibri"/>
      <family val="2"/>
    </font>
    <font>
      <u/>
      <sz val="10"/>
      <color theme="1"/>
      <name val="Arial"/>
      <family val="2"/>
    </font>
    <font>
      <b/>
      <sz val="9"/>
      <color theme="1"/>
      <name val="Arial"/>
      <family val="2"/>
    </font>
    <font>
      <b/>
      <sz val="12"/>
      <color theme="0"/>
      <name val="Arial"/>
      <family val="2"/>
    </font>
    <font>
      <b/>
      <sz val="9"/>
      <color theme="0"/>
      <name val="Arial"/>
      <family val="2"/>
    </font>
    <font>
      <sz val="10"/>
      <color rgb="FFFF0000"/>
      <name val="Arial"/>
      <family val="2"/>
    </font>
    <font>
      <sz val="9"/>
      <color theme="1"/>
      <name val="Arial"/>
      <family val="2"/>
    </font>
    <font>
      <b/>
      <sz val="10"/>
      <color theme="0"/>
      <name val="Arial"/>
      <family val="2"/>
    </font>
    <font>
      <b/>
      <i/>
      <sz val="9"/>
      <color theme="0"/>
      <name val="Arial"/>
      <family val="2"/>
    </font>
    <font>
      <sz val="8"/>
      <color theme="1"/>
      <name val="Arial"/>
      <family val="2"/>
    </font>
    <font>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cellStyleXfs>
  <cellXfs count="254">
    <xf numFmtId="0" fontId="0" fillId="0" borderId="0" xfId="0"/>
    <xf numFmtId="0" fontId="4" fillId="2" borderId="0" xfId="2" applyFill="1" applyAlignment="1">
      <alignment horizontal="center"/>
    </xf>
    <xf numFmtId="0" fontId="4" fillId="2" borderId="1" xfId="2" applyFill="1" applyBorder="1" applyAlignment="1"/>
    <xf numFmtId="0" fontId="4" fillId="2" borderId="0" xfId="2" applyFill="1" applyAlignment="1"/>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4" fillId="2" borderId="0" xfId="2" applyFill="1" applyBorder="1"/>
    <xf numFmtId="0" fontId="4" fillId="2" borderId="0" xfId="2" applyFill="1"/>
    <xf numFmtId="0" fontId="5" fillId="2" borderId="5"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6" xfId="2" applyFont="1" applyFill="1" applyBorder="1" applyAlignment="1">
      <alignment horizontal="center" vertical="center"/>
    </xf>
    <xf numFmtId="0" fontId="4" fillId="2" borderId="5" xfId="2" applyFill="1" applyBorder="1"/>
    <xf numFmtId="0" fontId="4" fillId="2" borderId="6" xfId="2" applyFill="1" applyBorder="1"/>
    <xf numFmtId="0" fontId="6" fillId="2" borderId="5" xfId="2" applyFont="1" applyFill="1" applyBorder="1" applyAlignment="1"/>
    <xf numFmtId="0" fontId="7" fillId="3" borderId="7" xfId="2" applyFont="1" applyFill="1" applyBorder="1" applyAlignment="1" applyProtection="1">
      <alignment horizontal="center"/>
      <protection locked="0"/>
    </xf>
    <xf numFmtId="0" fontId="7" fillId="3" borderId="8" xfId="2" applyFont="1" applyFill="1" applyBorder="1" applyAlignment="1" applyProtection="1">
      <alignment horizontal="center"/>
      <protection locked="0"/>
    </xf>
    <xf numFmtId="0" fontId="7" fillId="2" borderId="0" xfId="2" applyFont="1" applyFill="1" applyBorder="1" applyAlignment="1" applyProtection="1">
      <alignment horizontal="center"/>
    </xf>
    <xf numFmtId="0" fontId="6" fillId="2" borderId="0" xfId="2" applyFont="1" applyFill="1" applyBorder="1" applyAlignment="1">
      <alignment horizontal="left"/>
    </xf>
    <xf numFmtId="0" fontId="6" fillId="2" borderId="0" xfId="2" applyFont="1" applyFill="1" applyBorder="1"/>
    <xf numFmtId="14" fontId="4" fillId="0" borderId="7" xfId="2" applyNumberFormat="1" applyFill="1" applyBorder="1" applyAlignment="1">
      <alignment horizontal="center"/>
    </xf>
    <xf numFmtId="14" fontId="4" fillId="0" borderId="8" xfId="2" applyNumberFormat="1" applyFill="1" applyBorder="1" applyAlignment="1">
      <alignment horizontal="center"/>
    </xf>
    <xf numFmtId="0" fontId="8" fillId="4" borderId="7" xfId="2" applyFont="1" applyFill="1" applyBorder="1" applyAlignment="1">
      <alignment horizontal="center"/>
    </xf>
    <xf numFmtId="0" fontId="8" fillId="4" borderId="9" xfId="2" applyFont="1" applyFill="1" applyBorder="1" applyAlignment="1">
      <alignment horizontal="center"/>
    </xf>
    <xf numFmtId="0" fontId="8" fillId="4" borderId="8" xfId="2" applyFont="1" applyFill="1" applyBorder="1" applyAlignment="1">
      <alignment horizontal="center"/>
    </xf>
    <xf numFmtId="0" fontId="9" fillId="5" borderId="7" xfId="2" applyFont="1" applyFill="1" applyBorder="1"/>
    <xf numFmtId="44" fontId="10" fillId="3" borderId="10" xfId="3" applyFont="1" applyFill="1" applyBorder="1" applyProtection="1">
      <protection locked="0"/>
    </xf>
    <xf numFmtId="0" fontId="10" fillId="2" borderId="11" xfId="2" applyFont="1" applyFill="1" applyBorder="1"/>
    <xf numFmtId="0" fontId="10" fillId="2" borderId="12" xfId="2" applyFont="1" applyFill="1" applyBorder="1"/>
    <xf numFmtId="0" fontId="10" fillId="2" borderId="0" xfId="2" applyFont="1" applyFill="1" applyBorder="1"/>
    <xf numFmtId="0" fontId="10" fillId="3" borderId="10" xfId="2" applyFont="1" applyFill="1" applyBorder="1" applyAlignment="1" applyProtection="1">
      <alignment horizontal="center"/>
      <protection locked="0"/>
    </xf>
    <xf numFmtId="0" fontId="10" fillId="2" borderId="12" xfId="2" applyFont="1" applyFill="1" applyBorder="1" applyAlignment="1">
      <alignment horizontal="center"/>
    </xf>
    <xf numFmtId="0" fontId="10" fillId="2" borderId="0" xfId="2" applyFont="1" applyFill="1" applyBorder="1" applyAlignment="1">
      <alignment horizontal="center"/>
    </xf>
    <xf numFmtId="44" fontId="10" fillId="0" borderId="10" xfId="3" applyFont="1" applyFill="1" applyBorder="1"/>
    <xf numFmtId="0" fontId="10" fillId="0" borderId="10" xfId="2" applyFont="1" applyFill="1" applyBorder="1" applyAlignment="1">
      <alignment horizontal="center"/>
    </xf>
    <xf numFmtId="0" fontId="10" fillId="2" borderId="6" xfId="2" applyFont="1" applyFill="1" applyBorder="1"/>
    <xf numFmtId="0" fontId="10" fillId="2" borderId="5" xfId="2" applyFont="1" applyFill="1" applyBorder="1"/>
    <xf numFmtId="0" fontId="10" fillId="2" borderId="13" xfId="2" applyFont="1" applyFill="1" applyBorder="1"/>
    <xf numFmtId="0" fontId="10" fillId="2" borderId="14" xfId="2" applyFont="1" applyFill="1" applyBorder="1" applyAlignment="1">
      <alignment horizontal="center"/>
    </xf>
    <xf numFmtId="0" fontId="10" fillId="3" borderId="10" xfId="2" applyFont="1" applyFill="1" applyBorder="1" applyProtection="1">
      <protection locked="0"/>
    </xf>
    <xf numFmtId="0" fontId="10" fillId="2" borderId="15" xfId="2" applyFont="1" applyFill="1" applyBorder="1"/>
    <xf numFmtId="0" fontId="10" fillId="2" borderId="16" xfId="2" applyFont="1" applyFill="1" applyBorder="1" applyAlignment="1">
      <alignment horizontal="center"/>
    </xf>
    <xf numFmtId="0" fontId="4" fillId="2" borderId="5" xfId="2" applyFill="1" applyBorder="1" applyProtection="1"/>
    <xf numFmtId="0" fontId="10" fillId="2" borderId="17" xfId="2" applyFont="1" applyFill="1" applyBorder="1"/>
    <xf numFmtId="0" fontId="11" fillId="2" borderId="0" xfId="2" applyFont="1" applyFill="1" applyBorder="1" applyProtection="1">
      <protection locked="0"/>
    </xf>
    <xf numFmtId="0" fontId="10" fillId="2" borderId="14" xfId="2" applyFont="1" applyFill="1" applyBorder="1"/>
    <xf numFmtId="0" fontId="10" fillId="2" borderId="16" xfId="2" applyFont="1" applyFill="1" applyBorder="1"/>
    <xf numFmtId="44" fontId="10" fillId="0" borderId="10" xfId="2" applyNumberFormat="1" applyFont="1" applyFill="1" applyBorder="1" applyProtection="1"/>
    <xf numFmtId="0" fontId="9" fillId="0" borderId="18" xfId="2" applyFont="1" applyFill="1" applyBorder="1" applyAlignment="1">
      <alignment horizontal="left"/>
    </xf>
    <xf numFmtId="0" fontId="9" fillId="0" borderId="19" xfId="2" applyFont="1" applyFill="1" applyBorder="1" applyAlignment="1">
      <alignment horizontal="left"/>
    </xf>
    <xf numFmtId="0" fontId="9" fillId="2" borderId="20" xfId="2" applyFont="1" applyFill="1" applyBorder="1" applyAlignment="1">
      <alignment horizontal="center"/>
    </xf>
    <xf numFmtId="0" fontId="9" fillId="2" borderId="0" xfId="2" applyFont="1" applyFill="1" applyBorder="1" applyAlignment="1">
      <alignment horizontal="center"/>
    </xf>
    <xf numFmtId="44" fontId="10" fillId="0" borderId="10" xfId="3" applyNumberFormat="1" applyFont="1" applyFill="1" applyBorder="1"/>
    <xf numFmtId="44" fontId="11" fillId="2" borderId="0" xfId="3" applyFont="1" applyFill="1" applyBorder="1"/>
    <xf numFmtId="0" fontId="9" fillId="5" borderId="10" xfId="2" applyFont="1" applyFill="1" applyBorder="1"/>
    <xf numFmtId="0" fontId="10" fillId="4" borderId="21" xfId="2" applyFont="1" applyFill="1" applyBorder="1" applyAlignment="1">
      <alignment horizontal="center"/>
    </xf>
    <xf numFmtId="0" fontId="10" fillId="0" borderId="0" xfId="2" applyFont="1" applyFill="1" applyBorder="1" applyAlignment="1">
      <alignment horizontal="center"/>
    </xf>
    <xf numFmtId="0" fontId="10" fillId="2" borderId="11" xfId="2" applyFont="1" applyFill="1" applyBorder="1" applyAlignment="1"/>
    <xf numFmtId="0" fontId="10" fillId="2" borderId="11" xfId="2" applyFont="1" applyFill="1" applyBorder="1" applyAlignment="1">
      <alignment horizontal="left"/>
    </xf>
    <xf numFmtId="0" fontId="10" fillId="2" borderId="0" xfId="2" applyFont="1" applyFill="1" applyBorder="1" applyAlignment="1"/>
    <xf numFmtId="0" fontId="10" fillId="2" borderId="0" xfId="2" applyFont="1" applyFill="1" applyBorder="1" applyAlignment="1">
      <alignment horizontal="left"/>
    </xf>
    <xf numFmtId="0" fontId="10" fillId="2" borderId="22" xfId="2" applyFont="1" applyFill="1" applyBorder="1"/>
    <xf numFmtId="0" fontId="10" fillId="2" borderId="22" xfId="2" applyFont="1" applyFill="1" applyBorder="1" applyAlignment="1"/>
    <xf numFmtId="0" fontId="10" fillId="2" borderId="22" xfId="2" applyFont="1" applyFill="1" applyBorder="1" applyAlignment="1">
      <alignment horizontal="left"/>
    </xf>
    <xf numFmtId="0" fontId="10" fillId="2" borderId="23" xfId="2" applyFont="1" applyFill="1" applyBorder="1"/>
    <xf numFmtId="0" fontId="10" fillId="2" borderId="24" xfId="2" applyFont="1" applyFill="1" applyBorder="1"/>
    <xf numFmtId="0" fontId="10" fillId="2" borderId="0" xfId="2" applyFont="1" applyFill="1" applyBorder="1" applyAlignment="1">
      <alignment horizontal="left"/>
    </xf>
    <xf numFmtId="0" fontId="4" fillId="2" borderId="5" xfId="2" applyFill="1" applyBorder="1" applyAlignment="1">
      <alignment horizontal="left"/>
    </xf>
    <xf numFmtId="0" fontId="10" fillId="2" borderId="6" xfId="2" applyFont="1" applyFill="1" applyBorder="1" applyAlignment="1">
      <alignment horizontal="left"/>
    </xf>
    <xf numFmtId="0" fontId="4" fillId="2" borderId="0" xfId="2" applyFill="1" applyAlignment="1">
      <alignment horizontal="left"/>
    </xf>
    <xf numFmtId="0" fontId="10" fillId="4" borderId="25" xfId="2" applyFont="1" applyFill="1" applyBorder="1" applyAlignment="1">
      <alignment horizontal="center"/>
    </xf>
    <xf numFmtId="0" fontId="10" fillId="4" borderId="26" xfId="2" applyFont="1" applyFill="1" applyBorder="1" applyAlignment="1">
      <alignment horizontal="center"/>
    </xf>
    <xf numFmtId="0" fontId="10" fillId="4" borderId="19" xfId="2" applyFont="1" applyFill="1" applyBorder="1" applyAlignment="1">
      <alignment horizontal="center"/>
    </xf>
    <xf numFmtId="0" fontId="10" fillId="2" borderId="27" xfId="2" applyFont="1" applyFill="1" applyBorder="1" applyAlignment="1">
      <alignment horizontal="center"/>
    </xf>
    <xf numFmtId="0" fontId="10" fillId="2" borderId="28" xfId="2" applyFont="1" applyFill="1" applyBorder="1" applyAlignment="1">
      <alignment horizontal="center"/>
    </xf>
    <xf numFmtId="0" fontId="10" fillId="2" borderId="29" xfId="2" applyFont="1" applyFill="1" applyBorder="1" applyAlignment="1">
      <alignment horizontal="center"/>
    </xf>
    <xf numFmtId="0" fontId="10" fillId="2" borderId="0" xfId="2" applyFont="1" applyFill="1" applyBorder="1" applyAlignment="1">
      <alignment horizontal="left" wrapText="1"/>
    </xf>
    <xf numFmtId="0" fontId="10" fillId="2" borderId="19" xfId="2" applyFont="1" applyFill="1" applyBorder="1"/>
    <xf numFmtId="0" fontId="10" fillId="2" borderId="30" xfId="2" applyFont="1" applyFill="1" applyBorder="1" applyAlignment="1">
      <alignment horizontal="center"/>
    </xf>
    <xf numFmtId="0" fontId="10" fillId="2" borderId="11" xfId="2" applyFont="1" applyFill="1" applyBorder="1" applyAlignment="1">
      <alignment horizontal="center"/>
    </xf>
    <xf numFmtId="44" fontId="10" fillId="0" borderId="10" xfId="3" applyFont="1" applyFill="1" applyBorder="1" applyProtection="1"/>
    <xf numFmtId="0" fontId="10" fillId="2" borderId="17" xfId="2" applyFont="1" applyFill="1" applyBorder="1" applyAlignment="1">
      <alignment horizontal="left"/>
    </xf>
    <xf numFmtId="0" fontId="10" fillId="2" borderId="12" xfId="2" applyFont="1" applyFill="1" applyBorder="1" applyAlignment="1">
      <alignment horizontal="left"/>
    </xf>
    <xf numFmtId="0" fontId="10" fillId="2" borderId="6" xfId="2" applyFont="1" applyFill="1" applyBorder="1" applyAlignment="1">
      <alignment horizontal="left"/>
    </xf>
    <xf numFmtId="0" fontId="10" fillId="2" borderId="20" xfId="2" applyFont="1" applyFill="1" applyBorder="1" applyAlignment="1">
      <alignment horizontal="center"/>
    </xf>
    <xf numFmtId="0" fontId="10" fillId="2" borderId="0" xfId="2" applyFont="1" applyFill="1" applyBorder="1" applyAlignment="1">
      <alignment horizontal="center"/>
    </xf>
    <xf numFmtId="0" fontId="10" fillId="2" borderId="14" xfId="2" applyFont="1" applyFill="1" applyBorder="1" applyAlignment="1">
      <alignment horizontal="left"/>
    </xf>
    <xf numFmtId="0" fontId="4" fillId="2" borderId="0" xfId="2" applyFill="1" applyBorder="1" applyAlignment="1">
      <alignment horizontal="left"/>
    </xf>
    <xf numFmtId="0" fontId="4" fillId="2" borderId="5" xfId="2" applyFont="1" applyFill="1" applyBorder="1"/>
    <xf numFmtId="0" fontId="10" fillId="2" borderId="31" xfId="2" applyFont="1" applyFill="1" applyBorder="1" applyAlignment="1">
      <alignment horizontal="center"/>
    </xf>
    <xf numFmtId="0" fontId="10" fillId="2" borderId="22" xfId="2" applyFont="1" applyFill="1" applyBorder="1" applyAlignment="1">
      <alignment horizontal="center"/>
    </xf>
    <xf numFmtId="0" fontId="10" fillId="2" borderId="22" xfId="2" applyFont="1" applyFill="1" applyBorder="1" applyAlignment="1">
      <alignment horizontal="left"/>
    </xf>
    <xf numFmtId="0" fontId="10" fillId="2" borderId="16" xfId="2" applyFont="1" applyFill="1" applyBorder="1" applyAlignment="1">
      <alignment horizontal="left"/>
    </xf>
    <xf numFmtId="0" fontId="4" fillId="3" borderId="10" xfId="2" applyFill="1" applyBorder="1" applyAlignment="1" applyProtection="1">
      <alignment horizontal="center"/>
      <protection locked="0"/>
    </xf>
    <xf numFmtId="0" fontId="4" fillId="2" borderId="11" xfId="2" applyFill="1" applyBorder="1" applyAlignment="1">
      <alignment horizontal="center"/>
    </xf>
    <xf numFmtId="44" fontId="0" fillId="0" borderId="10" xfId="3" applyFont="1" applyFill="1" applyBorder="1"/>
    <xf numFmtId="0" fontId="4" fillId="2" borderId="12" xfId="2" applyFill="1" applyBorder="1" applyAlignment="1">
      <alignment horizontal="right"/>
    </xf>
    <xf numFmtId="0" fontId="4" fillId="2" borderId="0" xfId="2" applyFill="1" applyBorder="1" applyAlignment="1">
      <alignment horizontal="center"/>
    </xf>
    <xf numFmtId="0" fontId="4" fillId="2" borderId="14" xfId="2" applyFill="1" applyBorder="1" applyAlignment="1">
      <alignment horizontal="right"/>
    </xf>
    <xf numFmtId="0" fontId="4" fillId="2" borderId="22" xfId="2" applyFill="1" applyBorder="1" applyAlignment="1">
      <alignment horizontal="center"/>
    </xf>
    <xf numFmtId="0" fontId="4" fillId="2" borderId="16" xfId="2" applyFill="1" applyBorder="1" applyAlignment="1">
      <alignment horizontal="right"/>
    </xf>
    <xf numFmtId="0" fontId="10" fillId="2" borderId="27" xfId="2" applyFont="1" applyFill="1" applyBorder="1"/>
    <xf numFmtId="0" fontId="10" fillId="2" borderId="30" xfId="2" applyFont="1" applyFill="1" applyBorder="1" applyAlignment="1">
      <alignment horizontal="left"/>
    </xf>
    <xf numFmtId="0" fontId="10" fillId="2" borderId="12" xfId="2" applyFont="1" applyFill="1" applyBorder="1" applyAlignment="1">
      <alignment horizontal="left"/>
    </xf>
    <xf numFmtId="0" fontId="10" fillId="2" borderId="28" xfId="2" applyFont="1" applyFill="1" applyBorder="1"/>
    <xf numFmtId="0" fontId="10" fillId="2" borderId="20" xfId="2" applyFont="1" applyFill="1" applyBorder="1" applyAlignment="1">
      <alignment horizontal="left"/>
    </xf>
    <xf numFmtId="0" fontId="10" fillId="2" borderId="14" xfId="2" applyFont="1" applyFill="1" applyBorder="1" applyAlignment="1">
      <alignment horizontal="left"/>
    </xf>
    <xf numFmtId="0" fontId="10" fillId="2" borderId="29" xfId="2" applyFont="1" applyFill="1" applyBorder="1"/>
    <xf numFmtId="0" fontId="10" fillId="2" borderId="31" xfId="2" applyFont="1" applyFill="1" applyBorder="1" applyAlignment="1">
      <alignment horizontal="left"/>
    </xf>
    <xf numFmtId="44" fontId="10" fillId="2" borderId="0" xfId="3" applyFont="1" applyFill="1" applyBorder="1"/>
    <xf numFmtId="0" fontId="10" fillId="2" borderId="26" xfId="2" applyFont="1" applyFill="1" applyBorder="1" applyAlignment="1">
      <alignment horizontal="center"/>
    </xf>
    <xf numFmtId="0" fontId="10" fillId="2" borderId="19" xfId="2" applyFont="1" applyFill="1" applyBorder="1" applyAlignment="1">
      <alignment horizontal="center"/>
    </xf>
    <xf numFmtId="0" fontId="10" fillId="4" borderId="25" xfId="2" applyFont="1" applyFill="1" applyBorder="1"/>
    <xf numFmtId="0" fontId="10" fillId="3" borderId="7" xfId="2" applyFont="1" applyFill="1" applyBorder="1" applyAlignment="1" applyProtection="1">
      <alignment horizontal="center"/>
      <protection locked="0"/>
    </xf>
    <xf numFmtId="0" fontId="10" fillId="3" borderId="8" xfId="2" applyFont="1" applyFill="1" applyBorder="1" applyAlignment="1" applyProtection="1">
      <alignment horizontal="center"/>
      <protection locked="0"/>
    </xf>
    <xf numFmtId="0" fontId="10" fillId="2" borderId="17" xfId="2" applyFont="1" applyFill="1" applyBorder="1" applyAlignment="1">
      <alignment horizontal="center"/>
    </xf>
    <xf numFmtId="0" fontId="10" fillId="2" borderId="23" xfId="2" applyFont="1" applyFill="1" applyBorder="1" applyAlignment="1">
      <alignment horizontal="center"/>
    </xf>
    <xf numFmtId="0" fontId="10" fillId="3" borderId="7" xfId="2" applyFont="1" applyFill="1" applyBorder="1" applyAlignment="1" applyProtection="1">
      <alignment horizontal="center"/>
      <protection locked="0"/>
    </xf>
    <xf numFmtId="0" fontId="10" fillId="2" borderId="21" xfId="2" applyFont="1" applyFill="1" applyBorder="1" applyAlignment="1">
      <alignment horizontal="center"/>
    </xf>
    <xf numFmtId="44" fontId="10" fillId="0" borderId="8" xfId="3" applyFont="1" applyFill="1" applyBorder="1"/>
    <xf numFmtId="0" fontId="9" fillId="5" borderId="10" xfId="2" applyFont="1" applyFill="1" applyBorder="1" applyAlignment="1"/>
    <xf numFmtId="0" fontId="11" fillId="2" borderId="6" xfId="2" applyFont="1" applyFill="1" applyBorder="1" applyProtection="1">
      <protection locked="0"/>
    </xf>
    <xf numFmtId="0" fontId="10" fillId="2" borderId="14" xfId="2" applyFont="1" applyFill="1" applyBorder="1" applyAlignment="1">
      <alignment horizontal="right"/>
    </xf>
    <xf numFmtId="0" fontId="10" fillId="2" borderId="0" xfId="2" applyFont="1" applyFill="1" applyBorder="1" applyAlignment="1">
      <alignment horizontal="right"/>
    </xf>
    <xf numFmtId="0" fontId="4" fillId="2" borderId="22" xfId="2" applyFill="1" applyBorder="1"/>
    <xf numFmtId="0" fontId="10" fillId="2" borderId="16" xfId="2" applyFont="1" applyFill="1" applyBorder="1" applyAlignment="1">
      <alignment horizontal="right"/>
    </xf>
    <xf numFmtId="0" fontId="9" fillId="5" borderId="10" xfId="2" applyFont="1" applyFill="1" applyBorder="1" applyAlignment="1">
      <alignment horizontal="left"/>
    </xf>
    <xf numFmtId="0" fontId="10" fillId="2" borderId="17" xfId="2" applyFont="1" applyFill="1" applyBorder="1" applyAlignment="1" applyProtection="1"/>
    <xf numFmtId="0" fontId="10" fillId="2" borderId="12" xfId="2" applyFont="1" applyFill="1" applyBorder="1" applyAlignment="1">
      <alignment horizontal="center"/>
    </xf>
    <xf numFmtId="0" fontId="10" fillId="2" borderId="20" xfId="2" applyFont="1" applyFill="1" applyBorder="1" applyAlignment="1">
      <alignment horizontal="center" wrapText="1"/>
    </xf>
    <xf numFmtId="0" fontId="10" fillId="2" borderId="0" xfId="2" applyFont="1" applyFill="1" applyBorder="1" applyAlignment="1">
      <alignment horizontal="center" wrapText="1"/>
    </xf>
    <xf numFmtId="0" fontId="10" fillId="2" borderId="15" xfId="2" applyFont="1" applyFill="1" applyBorder="1" applyAlignment="1" applyProtection="1"/>
    <xf numFmtId="0" fontId="10" fillId="2" borderId="16" xfId="2" applyFont="1" applyFill="1" applyBorder="1" applyAlignment="1">
      <alignment horizontal="center"/>
    </xf>
    <xf numFmtId="44" fontId="11" fillId="2" borderId="6" xfId="3" applyFont="1" applyFill="1" applyBorder="1"/>
    <xf numFmtId="0" fontId="9" fillId="5" borderId="7" xfId="2" applyFont="1" applyFill="1" applyBorder="1" applyAlignment="1">
      <alignment horizontal="left"/>
    </xf>
    <xf numFmtId="0" fontId="9" fillId="5" borderId="8" xfId="2" applyFont="1" applyFill="1" applyBorder="1" applyAlignment="1">
      <alignment horizontal="left"/>
    </xf>
    <xf numFmtId="44" fontId="9" fillId="0" borderId="10" xfId="3" applyFont="1" applyFill="1" applyBorder="1" applyProtection="1"/>
    <xf numFmtId="0" fontId="4" fillId="2" borderId="32" xfId="2" applyFill="1" applyBorder="1"/>
    <xf numFmtId="0" fontId="10" fillId="2" borderId="1" xfId="2" applyFont="1" applyFill="1" applyBorder="1"/>
    <xf numFmtId="0" fontId="10" fillId="2" borderId="33" xfId="2" applyFont="1" applyFill="1" applyBorder="1"/>
    <xf numFmtId="0" fontId="9" fillId="5" borderId="7" xfId="2" applyFont="1" applyFill="1" applyBorder="1" applyAlignment="1">
      <alignment horizontal="center"/>
    </xf>
    <xf numFmtId="0" fontId="9" fillId="5" borderId="8" xfId="2" applyFont="1" applyFill="1" applyBorder="1" applyAlignment="1">
      <alignment horizontal="center"/>
    </xf>
    <xf numFmtId="0" fontId="4" fillId="3" borderId="20" xfId="2" applyFont="1" applyFill="1" applyBorder="1" applyAlignment="1" applyProtection="1">
      <alignment horizontal="left" vertical="top" wrapText="1"/>
      <protection locked="0"/>
    </xf>
    <xf numFmtId="0" fontId="4" fillId="3" borderId="0" xfId="2" applyFill="1" applyBorder="1" applyAlignment="1" applyProtection="1">
      <alignment horizontal="left" vertical="top" wrapText="1"/>
      <protection locked="0"/>
    </xf>
    <xf numFmtId="0" fontId="4" fillId="3" borderId="11" xfId="2" applyFill="1" applyBorder="1" applyAlignment="1" applyProtection="1">
      <alignment horizontal="left" vertical="top" wrapText="1"/>
      <protection locked="0"/>
    </xf>
    <xf numFmtId="0" fontId="4" fillId="3" borderId="12" xfId="2" applyFill="1" applyBorder="1" applyAlignment="1" applyProtection="1">
      <alignment horizontal="left" vertical="top" wrapText="1"/>
      <protection locked="0"/>
    </xf>
    <xf numFmtId="0" fontId="4" fillId="3" borderId="20" xfId="2" applyFill="1" applyBorder="1" applyAlignment="1" applyProtection="1">
      <alignment horizontal="left" vertical="top" wrapText="1"/>
      <protection locked="0"/>
    </xf>
    <xf numFmtId="0" fontId="4" fillId="3" borderId="14" xfId="2" applyFill="1" applyBorder="1" applyAlignment="1" applyProtection="1">
      <alignment horizontal="left" vertical="top" wrapText="1"/>
      <protection locked="0"/>
    </xf>
    <xf numFmtId="0" fontId="4" fillId="3" borderId="31" xfId="2" applyFill="1" applyBorder="1" applyAlignment="1" applyProtection="1">
      <alignment horizontal="left" vertical="top" wrapText="1"/>
      <protection locked="0"/>
    </xf>
    <xf numFmtId="0" fontId="4" fillId="3" borderId="22" xfId="2" applyFill="1" applyBorder="1" applyAlignment="1" applyProtection="1">
      <alignment horizontal="left" vertical="top" wrapText="1"/>
      <protection locked="0"/>
    </xf>
    <xf numFmtId="0" fontId="4" fillId="3" borderId="16" xfId="2" applyFill="1" applyBorder="1" applyAlignment="1" applyProtection="1">
      <alignment horizontal="left" vertical="top" wrapText="1"/>
      <protection locked="0"/>
    </xf>
    <xf numFmtId="0" fontId="0" fillId="0" borderId="0" xfId="0" applyNumberFormat="1" applyAlignment="1">
      <alignment vertical="center"/>
    </xf>
    <xf numFmtId="0" fontId="0" fillId="0" borderId="0" xfId="0" applyAlignment="1">
      <alignment vertical="center"/>
    </xf>
    <xf numFmtId="0" fontId="13" fillId="0" borderId="0" xfId="0" applyNumberFormat="1" applyFont="1" applyAlignment="1">
      <alignment vertical="center"/>
    </xf>
    <xf numFmtId="0" fontId="2" fillId="0" borderId="0" xfId="0" applyNumberFormat="1" applyFont="1" applyAlignment="1">
      <alignment vertical="center"/>
    </xf>
    <xf numFmtId="0" fontId="0" fillId="3" borderId="22" xfId="0" applyFill="1" applyBorder="1" applyAlignment="1" applyProtection="1">
      <alignment horizontal="center" vertical="center"/>
      <protection locked="0"/>
    </xf>
    <xf numFmtId="0" fontId="2" fillId="0" borderId="0" xfId="0" applyFont="1" applyAlignment="1">
      <alignment horizontal="right" vertical="center"/>
    </xf>
    <xf numFmtId="0" fontId="0" fillId="3" borderId="22" xfId="0" applyFill="1" applyBorder="1" applyAlignment="1" applyProtection="1">
      <alignment horizontal="left" vertical="center"/>
      <protection locked="0"/>
    </xf>
    <xf numFmtId="0" fontId="0" fillId="0" borderId="0" xfId="0" applyAlignment="1">
      <alignment horizontal="right" vertical="center"/>
    </xf>
    <xf numFmtId="0" fontId="0" fillId="3" borderId="22" xfId="0" applyFill="1" applyBorder="1" applyAlignment="1" applyProtection="1">
      <alignment horizontal="center" vertical="center"/>
      <protection locked="0"/>
    </xf>
    <xf numFmtId="49" fontId="0" fillId="0" borderId="0" xfId="0" applyNumberFormat="1" applyAlignment="1">
      <alignment horizontal="right" vertical="center"/>
    </xf>
    <xf numFmtId="0" fontId="2" fillId="0" borderId="0" xfId="0" applyFont="1" applyAlignment="1">
      <alignment vertical="center"/>
    </xf>
    <xf numFmtId="8" fontId="0" fillId="3" borderId="22" xfId="1" applyNumberFormat="1" applyFont="1" applyFill="1" applyBorder="1" applyAlignment="1" applyProtection="1">
      <alignment horizontal="right" vertical="center"/>
      <protection locked="0"/>
    </xf>
    <xf numFmtId="0" fontId="0" fillId="0" borderId="0" xfId="0" applyFont="1" applyAlignment="1">
      <alignment vertical="center"/>
    </xf>
    <xf numFmtId="8" fontId="2" fillId="0" borderId="1" xfId="0" applyNumberFormat="1" applyFont="1" applyBorder="1" applyAlignment="1">
      <alignment horizontal="right" vertical="center"/>
    </xf>
    <xf numFmtId="0" fontId="14" fillId="0" borderId="0" xfId="0" applyFont="1" applyAlignment="1">
      <alignment horizontal="right" vertical="center"/>
    </xf>
    <xf numFmtId="8" fontId="2" fillId="0" borderId="25" xfId="0" applyNumberFormat="1" applyFont="1" applyBorder="1" applyAlignment="1">
      <alignment horizontal="right" vertical="center"/>
    </xf>
    <xf numFmtId="8" fontId="2" fillId="0" borderId="19" xfId="0" applyNumberFormat="1" applyFont="1" applyBorder="1" applyAlignment="1">
      <alignment horizontal="right" vertical="center"/>
    </xf>
    <xf numFmtId="0" fontId="0" fillId="3" borderId="3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2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3" borderId="22"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horizontal="right" vertical="center"/>
    </xf>
    <xf numFmtId="0" fontId="17"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8" fillId="0" borderId="0" xfId="0" applyFont="1" applyBorder="1" applyAlignment="1" applyProtection="1">
      <alignment vertical="center"/>
    </xf>
    <xf numFmtId="0" fontId="15" fillId="0" borderId="21" xfId="0" applyFont="1" applyBorder="1" applyAlignment="1">
      <alignment horizontal="left" vertical="top" wrapText="1"/>
    </xf>
    <xf numFmtId="0" fontId="15" fillId="0" borderId="0" xfId="0" applyFont="1" applyAlignment="1">
      <alignment vertical="top" wrapText="1"/>
    </xf>
    <xf numFmtId="0" fontId="15" fillId="0" borderId="21" xfId="0" applyFont="1" applyBorder="1" applyAlignment="1">
      <alignment horizontal="center" vertical="top" wrapText="1"/>
    </xf>
    <xf numFmtId="0" fontId="17" fillId="0" borderId="1" xfId="0" applyFont="1" applyBorder="1" applyAlignment="1">
      <alignment horizontal="center" vertical="center"/>
    </xf>
    <xf numFmtId="0" fontId="21" fillId="3" borderId="34" xfId="0" applyFont="1" applyFill="1" applyBorder="1" applyAlignment="1" applyProtection="1">
      <alignment horizontal="center" vertical="center" wrapText="1"/>
      <protection locked="0"/>
    </xf>
    <xf numFmtId="0" fontId="21" fillId="3" borderId="35" xfId="0" applyFont="1" applyFill="1" applyBorder="1" applyAlignment="1" applyProtection="1">
      <alignment horizontal="center" vertical="center" wrapText="1"/>
      <protection locked="0"/>
    </xf>
    <xf numFmtId="0" fontId="22" fillId="6" borderId="7"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15" fillId="0" borderId="2" xfId="0" applyFont="1" applyBorder="1" applyAlignment="1" applyProtection="1">
      <alignment vertical="center"/>
    </xf>
    <xf numFmtId="0" fontId="15" fillId="0" borderId="3" xfId="0" applyFont="1" applyBorder="1" applyAlignment="1">
      <alignment vertical="center"/>
    </xf>
    <xf numFmtId="164" fontId="15" fillId="3" borderId="21" xfId="1" applyNumberFormat="1" applyFont="1" applyFill="1" applyBorder="1" applyAlignment="1" applyProtection="1">
      <alignment horizontal="center" vertical="center"/>
      <protection locked="0"/>
    </xf>
    <xf numFmtId="0" fontId="15" fillId="0" borderId="0" xfId="0" applyFont="1" applyBorder="1" applyAlignment="1">
      <alignment vertical="center"/>
    </xf>
    <xf numFmtId="164" fontId="15" fillId="3" borderId="36" xfId="1" applyNumberFormat="1" applyFont="1" applyFill="1" applyBorder="1" applyAlignment="1" applyProtection="1">
      <alignment horizontal="center" vertical="center"/>
      <protection locked="0"/>
    </xf>
    <xf numFmtId="0" fontId="15" fillId="0" borderId="5" xfId="0" applyFont="1" applyBorder="1" applyAlignment="1" applyProtection="1">
      <alignment vertical="center"/>
    </xf>
    <xf numFmtId="164" fontId="24" fillId="3" borderId="21" xfId="1" applyNumberFormat="1" applyFont="1" applyFill="1" applyBorder="1" applyAlignment="1" applyProtection="1">
      <alignment horizontal="center" vertical="center"/>
      <protection locked="0"/>
    </xf>
    <xf numFmtId="164" fontId="24" fillId="3" borderId="36" xfId="1" applyNumberFormat="1" applyFont="1" applyFill="1" applyBorder="1" applyAlignment="1" applyProtection="1">
      <alignment horizontal="center" vertical="center"/>
      <protection locked="0"/>
    </xf>
    <xf numFmtId="164" fontId="17" fillId="0" borderId="21" xfId="1" applyNumberFormat="1" applyFont="1" applyBorder="1" applyAlignment="1" applyProtection="1">
      <alignment horizontal="center" vertical="center"/>
    </xf>
    <xf numFmtId="164" fontId="17" fillId="0" borderId="36" xfId="1" applyNumberFormat="1" applyFont="1" applyBorder="1" applyAlignment="1" applyProtection="1">
      <alignment horizontal="center" vertical="center"/>
    </xf>
    <xf numFmtId="0" fontId="25" fillId="0" borderId="5" xfId="0" applyFont="1" applyBorder="1" applyAlignment="1" applyProtection="1">
      <alignment vertical="center"/>
    </xf>
    <xf numFmtId="165" fontId="15" fillId="3" borderId="21" xfId="0" applyNumberFormat="1" applyFont="1" applyFill="1" applyBorder="1" applyAlignment="1" applyProtection="1">
      <alignment vertical="center"/>
      <protection locked="0"/>
    </xf>
    <xf numFmtId="165" fontId="15" fillId="3" borderId="37" xfId="0" applyNumberFormat="1" applyFont="1" applyFill="1" applyBorder="1" applyAlignment="1" applyProtection="1">
      <alignment vertical="center"/>
      <protection locked="0"/>
    </xf>
    <xf numFmtId="44" fontId="17" fillId="0" borderId="21" xfId="1" applyNumberFormat="1" applyFont="1" applyBorder="1" applyAlignment="1" applyProtection="1">
      <alignment horizontal="center" vertical="center"/>
    </xf>
    <xf numFmtId="44" fontId="17" fillId="0" borderId="36" xfId="1" applyNumberFormat="1" applyFont="1" applyBorder="1" applyAlignment="1" applyProtection="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44" fontId="15" fillId="3" borderId="21" xfId="1" applyNumberFormat="1" applyFont="1" applyFill="1" applyBorder="1" applyAlignment="1" applyProtection="1">
      <alignment horizontal="center" vertical="center"/>
      <protection locked="0"/>
    </xf>
    <xf numFmtId="44" fontId="15" fillId="3" borderId="36" xfId="1" applyNumberFormat="1" applyFont="1" applyFill="1" applyBorder="1" applyAlignment="1" applyProtection="1">
      <alignment horizontal="center" vertical="center"/>
      <protection locked="0"/>
    </xf>
    <xf numFmtId="44" fontId="15" fillId="0" borderId="21" xfId="0" applyNumberFormat="1" applyFont="1" applyBorder="1" applyAlignment="1">
      <alignment horizontal="center" vertical="center"/>
    </xf>
    <xf numFmtId="44" fontId="15" fillId="0" borderId="36" xfId="0" applyNumberFormat="1" applyFont="1" applyBorder="1" applyAlignment="1">
      <alignment horizontal="center" vertical="center"/>
    </xf>
    <xf numFmtId="0" fontId="15" fillId="0" borderId="6" xfId="0" applyFont="1" applyBorder="1" applyAlignment="1">
      <alignment vertical="center"/>
    </xf>
    <xf numFmtId="0" fontId="17" fillId="0" borderId="32" xfId="0" applyFont="1" applyBorder="1" applyAlignment="1" applyProtection="1">
      <alignment vertical="center"/>
    </xf>
    <xf numFmtId="0" fontId="15" fillId="0" borderId="1" xfId="0" applyFont="1" applyBorder="1" applyAlignment="1">
      <alignment vertical="center"/>
    </xf>
    <xf numFmtId="44" fontId="26" fillId="6" borderId="1" xfId="0" applyNumberFormat="1" applyFont="1" applyFill="1" applyBorder="1" applyAlignment="1">
      <alignment horizontal="center" vertical="center"/>
    </xf>
    <xf numFmtId="44" fontId="26" fillId="6" borderId="33" xfId="0" applyNumberFormat="1" applyFont="1" applyFill="1" applyBorder="1" applyAlignment="1">
      <alignment horizontal="center" vertical="center"/>
    </xf>
    <xf numFmtId="0" fontId="22" fillId="6" borderId="2" xfId="0" applyFont="1" applyFill="1" applyBorder="1" applyAlignment="1">
      <alignment horizontal="center" vertical="center" wrapText="1"/>
    </xf>
    <xf numFmtId="0" fontId="15" fillId="0" borderId="3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7" xfId="0" applyFont="1" applyBorder="1" applyAlignment="1">
      <alignment horizontal="left" vertical="center" wrapText="1"/>
    </xf>
    <xf numFmtId="0" fontId="15" fillId="0" borderId="12" xfId="0" applyFont="1" applyBorder="1" applyAlignment="1">
      <alignment horizontal="left" vertical="center" wrapText="1"/>
    </xf>
    <xf numFmtId="0" fontId="15" fillId="0" borderId="30" xfId="0" applyFont="1" applyBorder="1" applyAlignment="1">
      <alignment horizontal="right" vertical="center"/>
    </xf>
    <xf numFmtId="0" fontId="15" fillId="0" borderId="12" xfId="0" applyFont="1" applyBorder="1" applyAlignment="1">
      <alignment horizontal="right" vertical="center"/>
    </xf>
    <xf numFmtId="0" fontId="15" fillId="0" borderId="23" xfId="0" applyFont="1" applyBorder="1" applyAlignment="1">
      <alignment horizontal="right" vertical="center"/>
    </xf>
    <xf numFmtId="0" fontId="15" fillId="0" borderId="5" xfId="0" applyFont="1" applyBorder="1" applyAlignment="1">
      <alignment horizontal="left" vertical="center" wrapText="1"/>
    </xf>
    <xf numFmtId="0" fontId="15" fillId="0" borderId="14" xfId="0" applyFont="1" applyBorder="1" applyAlignment="1">
      <alignment horizontal="left" vertical="center" wrapText="1"/>
    </xf>
    <xf numFmtId="0" fontId="15" fillId="0" borderId="20" xfId="0" applyFont="1" applyBorder="1" applyAlignment="1">
      <alignment horizontal="right" vertical="center"/>
    </xf>
    <xf numFmtId="0" fontId="15" fillId="0" borderId="14" xfId="0" applyFont="1" applyBorder="1" applyAlignment="1">
      <alignment horizontal="right" vertical="center"/>
    </xf>
    <xf numFmtId="0" fontId="15" fillId="0" borderId="6" xfId="0" applyFont="1" applyBorder="1" applyAlignment="1">
      <alignment horizontal="right" vertical="center"/>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31" xfId="0" applyFont="1" applyBorder="1" applyAlignment="1">
      <alignment horizontal="right" vertical="center"/>
    </xf>
    <xf numFmtId="0" fontId="15" fillId="0" borderId="16" xfId="0" applyFont="1" applyBorder="1" applyAlignment="1">
      <alignment horizontal="right" vertical="center"/>
    </xf>
    <xf numFmtId="0" fontId="15" fillId="0" borderId="24" xfId="0" applyFont="1" applyBorder="1" applyAlignment="1">
      <alignment horizontal="right" vertical="center"/>
    </xf>
    <xf numFmtId="0" fontId="15" fillId="0" borderId="38" xfId="0" applyFont="1" applyBorder="1" applyAlignment="1">
      <alignment vertical="center"/>
    </xf>
    <xf numFmtId="0" fontId="15" fillId="0" borderId="21" xfId="0" applyFont="1" applyBorder="1" applyAlignment="1">
      <alignment vertical="center"/>
    </xf>
    <xf numFmtId="44" fontId="15" fillId="0" borderId="25" xfId="1" applyNumberFormat="1" applyFont="1" applyFill="1" applyBorder="1" applyAlignment="1" applyProtection="1">
      <alignment horizontal="center" vertical="center"/>
    </xf>
    <xf numFmtId="44" fontId="15" fillId="0" borderId="19" xfId="1" applyNumberFormat="1" applyFont="1" applyFill="1" applyBorder="1" applyAlignment="1" applyProtection="1">
      <alignment horizontal="center" vertical="center"/>
    </xf>
    <xf numFmtId="44" fontId="15" fillId="0" borderId="21" xfId="1" applyNumberFormat="1" applyFont="1" applyFill="1" applyBorder="1" applyAlignment="1" applyProtection="1">
      <alignment horizontal="center" vertical="center"/>
    </xf>
    <xf numFmtId="44" fontId="15" fillId="0" borderId="36" xfId="1" applyNumberFormat="1" applyFont="1" applyFill="1" applyBorder="1" applyAlignment="1" applyProtection="1">
      <alignment horizontal="center" vertical="center"/>
    </xf>
    <xf numFmtId="0" fontId="17" fillId="0" borderId="0" xfId="0" applyFont="1" applyAlignment="1">
      <alignment vertical="center"/>
    </xf>
    <xf numFmtId="0" fontId="15" fillId="3" borderId="2"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5"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wrapText="1"/>
      <protection locked="0"/>
    </xf>
    <xf numFmtId="0" fontId="15" fillId="3" borderId="32" xfId="0" applyFont="1" applyFill="1" applyBorder="1" applyAlignment="1" applyProtection="1">
      <alignment horizontal="left" vertical="top" wrapText="1"/>
      <protection locked="0"/>
    </xf>
    <xf numFmtId="0" fontId="15" fillId="3" borderId="1" xfId="0" applyFont="1" applyFill="1" applyBorder="1" applyAlignment="1" applyProtection="1">
      <alignment horizontal="left" vertical="top" wrapText="1"/>
      <protection locked="0"/>
    </xf>
    <xf numFmtId="0" fontId="15" fillId="3" borderId="33" xfId="0" applyFont="1" applyFill="1" applyBorder="1" applyAlignment="1" applyProtection="1">
      <alignment horizontal="left" vertical="top" wrapText="1"/>
      <protection locked="0"/>
    </xf>
  </cellXfs>
  <cellStyles count="4">
    <cellStyle name="Currency" xfId="1" builtinId="4"/>
    <cellStyle name="Currency 2" xfId="3"/>
    <cellStyle name="Normal" xfId="0" builtinId="0"/>
    <cellStyle name="Normal 2 2" xfId="2"/>
  </cellStyles>
  <dxfs count="1">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G$17" lockText="1" noThreeD="1"/>
</file>

<file path=xl/ctrlProps/ctrlProp10.xml><?xml version="1.0" encoding="utf-8"?>
<formControlPr xmlns="http://schemas.microsoft.com/office/spreadsheetml/2009/9/main" objectType="CheckBox" fmlaLink="$G$63" lockText="1" noThreeD="1"/>
</file>

<file path=xl/ctrlProps/ctrlProp11.xml><?xml version="1.0" encoding="utf-8"?>
<formControlPr xmlns="http://schemas.microsoft.com/office/spreadsheetml/2009/9/main" objectType="CheckBox" fmlaLink="$G$76" lockText="1" noThreeD="1"/>
</file>

<file path=xl/ctrlProps/ctrlProp12.xml><?xml version="1.0" encoding="utf-8"?>
<formControlPr xmlns="http://schemas.microsoft.com/office/spreadsheetml/2009/9/main" objectType="CheckBox" fmlaLink="$G$77" lockText="1" noThreeD="1"/>
</file>

<file path=xl/ctrlProps/ctrlProp13.xml><?xml version="1.0" encoding="utf-8"?>
<formControlPr xmlns="http://schemas.microsoft.com/office/spreadsheetml/2009/9/main" objectType="CheckBox" fmlaLink="$G$78" lockText="1" noThreeD="1"/>
</file>

<file path=xl/ctrlProps/ctrlProp14.xml><?xml version="1.0" encoding="utf-8"?>
<formControlPr xmlns="http://schemas.microsoft.com/office/spreadsheetml/2009/9/main" objectType="CheckBox" fmlaLink="$M$27" lockText="1" noThreeD="1"/>
</file>

<file path=xl/ctrlProps/ctrlProp15.xml><?xml version="1.0" encoding="utf-8"?>
<formControlPr xmlns="http://schemas.microsoft.com/office/spreadsheetml/2009/9/main" objectType="CheckBox" fmlaLink="$M$28" lockText="1" noThreeD="1"/>
</file>

<file path=xl/ctrlProps/ctrlProp16.xml><?xml version="1.0" encoding="utf-8"?>
<formControlPr xmlns="http://schemas.microsoft.com/office/spreadsheetml/2009/9/main" objectType="CheckBox" fmlaLink="$M$29" lockText="1" noThreeD="1"/>
</file>

<file path=xl/ctrlProps/ctrlProp17.xml><?xml version="1.0" encoding="utf-8"?>
<formControlPr xmlns="http://schemas.microsoft.com/office/spreadsheetml/2009/9/main" objectType="CheckBox" fmlaLink="$M$30" lockText="1" noThreeD="1"/>
</file>

<file path=xl/ctrlProps/ctrlProp18.xml><?xml version="1.0" encoding="utf-8"?>
<formControlPr xmlns="http://schemas.microsoft.com/office/spreadsheetml/2009/9/main" objectType="CheckBox" fmlaLink="$M$32" lockText="1" noThreeD="1"/>
</file>

<file path=xl/ctrlProps/ctrlProp19.xml><?xml version="1.0" encoding="utf-8"?>
<formControlPr xmlns="http://schemas.microsoft.com/office/spreadsheetml/2009/9/main" objectType="CheckBox" fmlaLink="$M$33" lockText="1" noThreeD="1"/>
</file>

<file path=xl/ctrlProps/ctrlProp2.xml><?xml version="1.0" encoding="utf-8"?>
<formControlPr xmlns="http://schemas.microsoft.com/office/spreadsheetml/2009/9/main" objectType="CheckBox" fmlaLink="$G$18" lockText="1" noThreeD="1"/>
</file>

<file path=xl/ctrlProps/ctrlProp20.xml><?xml version="1.0" encoding="utf-8"?>
<formControlPr xmlns="http://schemas.microsoft.com/office/spreadsheetml/2009/9/main" objectType="CheckBox" fmlaLink="$M$34" lockText="1" noThreeD="1"/>
</file>

<file path=xl/ctrlProps/ctrlProp21.xml><?xml version="1.0" encoding="utf-8"?>
<formControlPr xmlns="http://schemas.microsoft.com/office/spreadsheetml/2009/9/main" objectType="CheckBox" fmlaLink="$L$93" lockText="1" noThreeD="1"/>
</file>

<file path=xl/ctrlProps/ctrlProp22.xml><?xml version="1.0" encoding="utf-8"?>
<formControlPr xmlns="http://schemas.microsoft.com/office/spreadsheetml/2009/9/main" objectType="CheckBox" fmlaLink="$L$94" lockText="1" noThreeD="1"/>
</file>

<file path=xl/ctrlProps/ctrlProp23.xml><?xml version="1.0" encoding="utf-8"?>
<formControlPr xmlns="http://schemas.microsoft.com/office/spreadsheetml/2009/9/main" objectType="CheckBox" fmlaLink="$L$85" lockText="1" noThreeD="1"/>
</file>

<file path=xl/ctrlProps/ctrlProp24.xml><?xml version="1.0" encoding="utf-8"?>
<formControlPr xmlns="http://schemas.microsoft.com/office/spreadsheetml/2009/9/main" objectType="CheckBox" fmlaLink="$L$86" lockText="1" noThreeD="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44" lockText="1" noThreeD="1"/>
</file>

<file path=xl/ctrlProps/ctrlProp5.xml><?xml version="1.0" encoding="utf-8"?>
<formControlPr xmlns="http://schemas.microsoft.com/office/spreadsheetml/2009/9/main" objectType="CheckBox" fmlaLink="$G$45" lockText="1" noThreeD="1"/>
</file>

<file path=xl/ctrlProps/ctrlProp6.xml><?xml version="1.0" encoding="utf-8"?>
<formControlPr xmlns="http://schemas.microsoft.com/office/spreadsheetml/2009/9/main" objectType="CheckBox" fmlaLink="$G$46" lockText="1" noThreeD="1"/>
</file>

<file path=xl/ctrlProps/ctrlProp7.xml><?xml version="1.0" encoding="utf-8"?>
<formControlPr xmlns="http://schemas.microsoft.com/office/spreadsheetml/2009/9/main" objectType="CheckBox" fmlaLink="$G$16" lockText="1" noThreeD="1"/>
</file>

<file path=xl/ctrlProps/ctrlProp8.xml><?xml version="1.0" encoding="utf-8"?>
<formControlPr xmlns="http://schemas.microsoft.com/office/spreadsheetml/2009/9/main" objectType="CheckBox" fmlaLink="$G$61" lockText="1" noThreeD="1"/>
</file>

<file path=xl/ctrlProps/ctrlProp9.xml><?xml version="1.0" encoding="utf-8"?>
<formControlPr xmlns="http://schemas.microsoft.com/office/spreadsheetml/2009/9/main" objectType="CheckBox" fmlaLink="$G$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962025</xdr:colOff>
          <xdr:row>15</xdr:row>
          <xdr:rowOff>161925</xdr:rowOff>
        </xdr:from>
        <xdr:to>
          <xdr:col>1</xdr:col>
          <xdr:colOff>1266825</xdr:colOff>
          <xdr:row>17</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16</xdr:row>
          <xdr:rowOff>142875</xdr:rowOff>
        </xdr:from>
        <xdr:to>
          <xdr:col>1</xdr:col>
          <xdr:colOff>1266825</xdr:colOff>
          <xdr:row>18</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17</xdr:row>
          <xdr:rowOff>152400</xdr:rowOff>
        </xdr:from>
        <xdr:to>
          <xdr:col>1</xdr:col>
          <xdr:colOff>1266825</xdr:colOff>
          <xdr:row>19</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42</xdr:row>
          <xdr:rowOff>133350</xdr:rowOff>
        </xdr:from>
        <xdr:to>
          <xdr:col>1</xdr:col>
          <xdr:colOff>1238250</xdr:colOff>
          <xdr:row>44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43</xdr:row>
          <xdr:rowOff>152400</xdr:rowOff>
        </xdr:from>
        <xdr:to>
          <xdr:col>1</xdr:col>
          <xdr:colOff>1238250</xdr:colOff>
          <xdr:row>45</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44</xdr:row>
          <xdr:rowOff>142875</xdr:rowOff>
        </xdr:from>
        <xdr:to>
          <xdr:col>1</xdr:col>
          <xdr:colOff>1238250</xdr:colOff>
          <xdr:row>46</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14</xdr:row>
          <xdr:rowOff>152400</xdr:rowOff>
        </xdr:from>
        <xdr:to>
          <xdr:col>1</xdr:col>
          <xdr:colOff>1266825</xdr:colOff>
          <xdr:row>16</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60</xdr:row>
          <xdr:rowOff>0</xdr:rowOff>
        </xdr:from>
        <xdr:to>
          <xdr:col>1</xdr:col>
          <xdr:colOff>1276350</xdr:colOff>
          <xdr:row>61</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60</xdr:row>
          <xdr:rowOff>161925</xdr:rowOff>
        </xdr:from>
        <xdr:to>
          <xdr:col>1</xdr:col>
          <xdr:colOff>1276350</xdr:colOff>
          <xdr:row>62</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971550</xdr:colOff>
          <xdr:row>61</xdr:row>
          <xdr:rowOff>152400</xdr:rowOff>
        </xdr:from>
        <xdr:to>
          <xdr:col>1</xdr:col>
          <xdr:colOff>1276350</xdr:colOff>
          <xdr:row>63</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74</xdr:row>
          <xdr:rowOff>142875</xdr:rowOff>
        </xdr:from>
        <xdr:to>
          <xdr:col>1</xdr:col>
          <xdr:colOff>1266825</xdr:colOff>
          <xdr:row>76</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75</xdr:row>
          <xdr:rowOff>133350</xdr:rowOff>
        </xdr:from>
        <xdr:to>
          <xdr:col>1</xdr:col>
          <xdr:colOff>1266825</xdr:colOff>
          <xdr:row>77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76</xdr:row>
          <xdr:rowOff>123825</xdr:rowOff>
        </xdr:from>
        <xdr:to>
          <xdr:col>1</xdr:col>
          <xdr:colOff>1266825</xdr:colOff>
          <xdr:row>78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24</xdr:row>
          <xdr:rowOff>142875</xdr:rowOff>
        </xdr:from>
        <xdr:to>
          <xdr:col>1</xdr:col>
          <xdr:colOff>1266825</xdr:colOff>
          <xdr:row>26</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25</xdr:row>
          <xdr:rowOff>142875</xdr:rowOff>
        </xdr:from>
        <xdr:to>
          <xdr:col>1</xdr:col>
          <xdr:colOff>1266825</xdr:colOff>
          <xdr:row>27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26</xdr:row>
          <xdr:rowOff>142875</xdr:rowOff>
        </xdr:from>
        <xdr:to>
          <xdr:col>1</xdr:col>
          <xdr:colOff>1266825</xdr:colOff>
          <xdr:row>28</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27</xdr:row>
          <xdr:rowOff>142875</xdr:rowOff>
        </xdr:from>
        <xdr:to>
          <xdr:col>1</xdr:col>
          <xdr:colOff>1266825</xdr:colOff>
          <xdr:row>29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29</xdr:row>
          <xdr:rowOff>142875</xdr:rowOff>
        </xdr:from>
        <xdr:to>
          <xdr:col>1</xdr:col>
          <xdr:colOff>1266825</xdr:colOff>
          <xdr:row>31</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30</xdr:row>
          <xdr:rowOff>152400</xdr:rowOff>
        </xdr:from>
        <xdr:to>
          <xdr:col>1</xdr:col>
          <xdr:colOff>1266825</xdr:colOff>
          <xdr:row>32</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962025</xdr:colOff>
          <xdr:row>31</xdr:row>
          <xdr:rowOff>152400</xdr:rowOff>
        </xdr:from>
        <xdr:to>
          <xdr:col>1</xdr:col>
          <xdr:colOff>1266825</xdr:colOff>
          <xdr:row>33</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91</xdr:row>
          <xdr:rowOff>133350</xdr:rowOff>
        </xdr:from>
        <xdr:to>
          <xdr:col>6</xdr:col>
          <xdr:colOff>57150</xdr:colOff>
          <xdr:row>93</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92</xdr:row>
          <xdr:rowOff>123825</xdr:rowOff>
        </xdr:from>
        <xdr:to>
          <xdr:col>6</xdr:col>
          <xdr:colOff>57150</xdr:colOff>
          <xdr:row>94</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1019175</xdr:colOff>
          <xdr:row>83</xdr:row>
          <xdr:rowOff>152400</xdr:rowOff>
        </xdr:from>
        <xdr:to>
          <xdr:col>1</xdr:col>
          <xdr:colOff>1323975</xdr:colOff>
          <xdr:row>85</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1019175</xdr:colOff>
          <xdr:row>84</xdr:row>
          <xdr:rowOff>152400</xdr:rowOff>
        </xdr:from>
        <xdr:to>
          <xdr:col>1</xdr:col>
          <xdr:colOff>1323975</xdr:colOff>
          <xdr:row>86</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1</xdr:row>
          <xdr:rowOff>57150</xdr:rowOff>
        </xdr:from>
        <xdr:to>
          <xdr:col>11</xdr:col>
          <xdr:colOff>114300</xdr:colOff>
          <xdr:row>3</xdr:row>
          <xdr:rowOff>19050</xdr:rowOff>
        </xdr:to>
        <xdr:sp macro="" textlink="">
          <xdr:nvSpPr>
            <xdr:cNvPr id="1049" name="Button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285750</xdr:colOff>
          <xdr:row>1</xdr:row>
          <xdr:rowOff>133350</xdr:rowOff>
        </xdr:from>
        <xdr:to>
          <xdr:col>17</xdr:col>
          <xdr:colOff>542925</xdr:colOff>
          <xdr:row>2</xdr:row>
          <xdr:rowOff>142875</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Form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266700</xdr:colOff>
          <xdr:row>1</xdr:row>
          <xdr:rowOff>9525</xdr:rowOff>
        </xdr:from>
        <xdr:to>
          <xdr:col>10</xdr:col>
          <xdr:colOff>657225</xdr:colOff>
          <xdr:row>2</xdr:row>
          <xdr:rowOff>47625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Clear Form</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ana%20Aquino\Income%20Calculation%20Worksheet%20-%20W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Nana\AppData\Local\Microsoft\Windows\Temporary%20Internet%20Files\Content.Outlook\P514WC45\14%20KEK\KK%20-%20Book%20-31Dec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Nana%20Aquino\Income%20Calculation%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6.17"/>
      <sheetName val="Income Calculation Worksheet - "/>
    </sheetNames>
    <definedNames>
      <definedName name="ClrIncomeCalc"/>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List BDS"/>
      <sheetName val="To-do List Personal"/>
      <sheetName val="Loan Log"/>
      <sheetName val="Passwords"/>
      <sheetName val="Client Db"/>
      <sheetName val="Db dropdowns"/>
      <sheetName val="Db fields"/>
      <sheetName val="Activity Chart"/>
      <sheetName val="Emery Phone List"/>
      <sheetName val="Initial Impounds"/>
      <sheetName val="Time Blocking Chart"/>
      <sheetName val="Workflow"/>
      <sheetName val="COI Mar15"/>
      <sheetName val="Dossier"/>
      <sheetName val="Home Values"/>
      <sheetName val="Reverse Mortgages"/>
      <sheetName val="Fees &amp; Costs"/>
    </sheetNames>
    <sheetDataSet>
      <sheetData sheetId="0"/>
      <sheetData sheetId="1"/>
      <sheetData sheetId="2"/>
      <sheetData sheetId="3"/>
      <sheetData sheetId="4"/>
      <sheetData sheetId="5">
        <row r="2">
          <cell r="C2" t="str">
            <v>Cell phone</v>
          </cell>
          <cell r="D2" t="str">
            <v>Cell phone</v>
          </cell>
          <cell r="E2" t="str">
            <v>Driver</v>
          </cell>
          <cell r="F2" t="str">
            <v>Prospect - Lending</v>
          </cell>
          <cell r="G2" t="str">
            <v>Accountant</v>
          </cell>
          <cell r="J2" t="str">
            <v>Yes</v>
          </cell>
          <cell r="L2" t="str">
            <v>Customer</v>
          </cell>
          <cell r="M2" t="str">
            <v>A</v>
          </cell>
          <cell r="N2" t="str">
            <v>Email Only</v>
          </cell>
          <cell r="O2" t="str">
            <v>A</v>
          </cell>
          <cell r="P2" t="str">
            <v>Basic</v>
          </cell>
          <cell r="Q2" t="str">
            <v>A</v>
          </cell>
          <cell r="R2" t="str">
            <v>Basic</v>
          </cell>
          <cell r="S2" t="str">
            <v>Media Center</v>
          </cell>
          <cell r="T2" t="str">
            <v>Coffee</v>
          </cell>
          <cell r="V2" t="str">
            <v>Email</v>
          </cell>
          <cell r="Y2" t="str">
            <v>Excellent</v>
          </cell>
          <cell r="AA2" t="str">
            <v>30-yr Fixed</v>
          </cell>
          <cell r="AB2" t="str">
            <v>1-mo Libor</v>
          </cell>
          <cell r="AC2" t="str">
            <v>Fixed</v>
          </cell>
          <cell r="AD2" t="str">
            <v>Prime</v>
          </cell>
          <cell r="AE2" t="str">
            <v>None</v>
          </cell>
          <cell r="AF2" t="str">
            <v>Rate &amp; Term</v>
          </cell>
          <cell r="AG2" t="str">
            <v>Primary</v>
          </cell>
          <cell r="AH2" t="str">
            <v>Conforming</v>
          </cell>
          <cell r="AJ2" t="str">
            <v>None</v>
          </cell>
          <cell r="AL2" t="str">
            <v>No</v>
          </cell>
          <cell r="AN2" t="str">
            <v>Christian</v>
          </cell>
          <cell r="AO2" t="str">
            <v>Republican</v>
          </cell>
          <cell r="AQ2" t="str">
            <v>Never</v>
          </cell>
          <cell r="AR2" t="str">
            <v>No</v>
          </cell>
          <cell r="AS2" t="str">
            <v>Ch13</v>
          </cell>
          <cell r="AU2" t="str">
            <v>Army</v>
          </cell>
          <cell r="AW2" t="str">
            <v>Conservative</v>
          </cell>
          <cell r="AY2" t="str">
            <v>Suspect</v>
          </cell>
        </row>
        <row r="3">
          <cell r="C3" t="str">
            <v>Work phone</v>
          </cell>
          <cell r="D3" t="str">
            <v>Work phone</v>
          </cell>
          <cell r="E3" t="str">
            <v>Social</v>
          </cell>
          <cell r="F3" t="str">
            <v>Prospect - MLM</v>
          </cell>
          <cell r="G3" t="str">
            <v>Attorney</v>
          </cell>
          <cell r="J3" t="str">
            <v>No</v>
          </cell>
          <cell r="L3" t="str">
            <v>Prospect</v>
          </cell>
          <cell r="M3" t="str">
            <v>B</v>
          </cell>
          <cell r="N3" t="str">
            <v>4 Mailings</v>
          </cell>
          <cell r="O3" t="str">
            <v>B</v>
          </cell>
          <cell r="P3" t="str">
            <v>TBD Email</v>
          </cell>
          <cell r="Q3" t="str">
            <v>B</v>
          </cell>
          <cell r="R3" t="str">
            <v>Realtor Box Monthly</v>
          </cell>
          <cell r="S3" t="str">
            <v>Business Partner</v>
          </cell>
          <cell r="T3" t="str">
            <v>Breakfast</v>
          </cell>
          <cell r="V3" t="str">
            <v>Text</v>
          </cell>
          <cell r="Y3" t="str">
            <v>Neutral</v>
          </cell>
          <cell r="AA3" t="str">
            <v>3/27 Fixed</v>
          </cell>
          <cell r="AB3" t="str">
            <v>3-mo Libor</v>
          </cell>
          <cell r="AC3" t="str">
            <v>LOC</v>
          </cell>
          <cell r="AD3" t="str">
            <v>Other</v>
          </cell>
          <cell r="AE3" t="str">
            <v>Taxes only</v>
          </cell>
          <cell r="AF3" t="str">
            <v>Cash-out</v>
          </cell>
          <cell r="AG3" t="str">
            <v>2nd Home</v>
          </cell>
          <cell r="AH3" t="str">
            <v>Conf HB</v>
          </cell>
          <cell r="AJ3" t="str">
            <v>&lt;25%</v>
          </cell>
          <cell r="AL3" t="str">
            <v>Yes</v>
          </cell>
          <cell r="AN3" t="str">
            <v>Catholic</v>
          </cell>
          <cell r="AO3" t="str">
            <v>Democrat</v>
          </cell>
          <cell r="AQ3" t="str">
            <v>Seldom</v>
          </cell>
          <cell r="AR3" t="str">
            <v>Cigarettes</v>
          </cell>
          <cell r="AS3" t="str">
            <v>Ch7</v>
          </cell>
          <cell r="AU3" t="str">
            <v>Navy</v>
          </cell>
          <cell r="AW3" t="str">
            <v>Moderately Conservative</v>
          </cell>
          <cell r="AY3" t="str">
            <v>Prospect</v>
          </cell>
        </row>
        <row r="4">
          <cell r="C4" t="str">
            <v>Text</v>
          </cell>
          <cell r="D4" t="str">
            <v>Text</v>
          </cell>
          <cell r="E4" t="str">
            <v>Analytical</v>
          </cell>
          <cell r="F4" t="str">
            <v>Prospect - Lending &amp; MLM</v>
          </cell>
          <cell r="G4" t="str">
            <v>Attorney - Divorce</v>
          </cell>
          <cell r="J4" t="str">
            <v>Invited</v>
          </cell>
          <cell r="L4" t="str">
            <v>Business Partner</v>
          </cell>
          <cell r="M4" t="str">
            <v>C</v>
          </cell>
          <cell r="N4" t="str">
            <v>8 Mailings</v>
          </cell>
          <cell r="O4" t="str">
            <v>C</v>
          </cell>
          <cell r="P4" t="str">
            <v>Credit Challenged</v>
          </cell>
          <cell r="Q4" t="str">
            <v>C</v>
          </cell>
          <cell r="R4" t="str">
            <v>Realtor Box Quarterly</v>
          </cell>
          <cell r="S4" t="str">
            <v>Referral</v>
          </cell>
          <cell r="T4" t="str">
            <v>Lunch</v>
          </cell>
          <cell r="V4" t="str">
            <v>Phone</v>
          </cell>
          <cell r="Y4" t="str">
            <v>Poor</v>
          </cell>
          <cell r="AA4" t="str">
            <v>5/25 Fixed</v>
          </cell>
          <cell r="AB4" t="str">
            <v>6-mo Libor</v>
          </cell>
          <cell r="AC4" t="str">
            <v>Other</v>
          </cell>
          <cell r="AE4" t="str">
            <v>Taxes &amp; Ins</v>
          </cell>
          <cell r="AF4" t="str">
            <v>Purchase</v>
          </cell>
          <cell r="AG4" t="str">
            <v>Rental</v>
          </cell>
          <cell r="AH4" t="str">
            <v>Jumbo</v>
          </cell>
          <cell r="AJ4" t="str">
            <v>25-49%</v>
          </cell>
          <cell r="AL4" t="str">
            <v>A little</v>
          </cell>
          <cell r="AN4" t="str">
            <v>Mormon</v>
          </cell>
          <cell r="AO4" t="str">
            <v>Independent</v>
          </cell>
          <cell r="AQ4" t="str">
            <v>Occasional</v>
          </cell>
          <cell r="AR4" t="str">
            <v>Cigars</v>
          </cell>
          <cell r="AS4" t="str">
            <v>multiple</v>
          </cell>
          <cell r="AU4" t="str">
            <v>Air Force</v>
          </cell>
          <cell r="AW4" t="str">
            <v>Moderate</v>
          </cell>
          <cell r="AY4" t="str">
            <v>Taking the trial</v>
          </cell>
        </row>
        <row r="5">
          <cell r="C5" t="str">
            <v>Home phone</v>
          </cell>
          <cell r="D5" t="str">
            <v>Home phone</v>
          </cell>
          <cell r="F5" t="str">
            <v>Business Partner</v>
          </cell>
          <cell r="G5" t="str">
            <v>Attorney - Estate</v>
          </cell>
          <cell r="L5" t="str">
            <v>Partner &amp; Customer</v>
          </cell>
          <cell r="N5" t="str">
            <v>12 Mailings</v>
          </cell>
          <cell r="P5" t="str">
            <v>No Marketing</v>
          </cell>
          <cell r="Q5" t="str">
            <v>D</v>
          </cell>
          <cell r="R5" t="str">
            <v>No Marketing</v>
          </cell>
          <cell r="S5" t="str">
            <v>Past Client</v>
          </cell>
          <cell r="T5" t="str">
            <v>Dinner</v>
          </cell>
          <cell r="V5" t="str">
            <v>Coffee</v>
          </cell>
          <cell r="Y5" t="str">
            <v>Litigating</v>
          </cell>
          <cell r="AA5" t="str">
            <v>7/23 Fixed</v>
          </cell>
          <cell r="AB5" t="str">
            <v>1-yr Libor</v>
          </cell>
          <cell r="AH5" t="str">
            <v>FHA</v>
          </cell>
          <cell r="AJ5" t="str">
            <v>50%</v>
          </cell>
          <cell r="AN5" t="str">
            <v>Jewish</v>
          </cell>
          <cell r="AO5" t="str">
            <v>Libertarian</v>
          </cell>
          <cell r="AQ5" t="str">
            <v>Frequent</v>
          </cell>
          <cell r="AR5" t="str">
            <v>Pipe</v>
          </cell>
          <cell r="AS5" t="str">
            <v>Other</v>
          </cell>
          <cell r="AU5" t="str">
            <v>Marines</v>
          </cell>
          <cell r="AW5" t="str">
            <v>Moderately Aggressive</v>
          </cell>
          <cell r="AY5" t="str">
            <v>Preferred Customer</v>
          </cell>
        </row>
        <row r="6">
          <cell r="C6" t="str">
            <v>Email work</v>
          </cell>
          <cell r="D6" t="str">
            <v>Email work</v>
          </cell>
          <cell r="F6" t="str">
            <v>Partner &amp; Prospect</v>
          </cell>
          <cell r="G6" t="str">
            <v>Attorney - Tax</v>
          </cell>
          <cell r="L6" t="str">
            <v>Partner &amp; Prospect</v>
          </cell>
          <cell r="N6" t="str">
            <v>No Marketing</v>
          </cell>
          <cell r="Q6" t="str">
            <v>E</v>
          </cell>
          <cell r="T6" t="str">
            <v>Drink</v>
          </cell>
          <cell r="V6" t="str">
            <v>Meal</v>
          </cell>
          <cell r="Y6" t="str">
            <v>Deceased</v>
          </cell>
          <cell r="AA6" t="str">
            <v>10/20 Fixed</v>
          </cell>
          <cell r="AB6" t="str">
            <v>1-mo Treas</v>
          </cell>
          <cell r="AH6" t="str">
            <v>FHA Streamline</v>
          </cell>
          <cell r="AJ6" t="str">
            <v>50-99%</v>
          </cell>
          <cell r="AN6" t="str">
            <v>Buddhist</v>
          </cell>
          <cell r="AO6" t="str">
            <v>Communist</v>
          </cell>
          <cell r="AQ6" t="str">
            <v>Too Excess</v>
          </cell>
          <cell r="AR6" t="str">
            <v>Other</v>
          </cell>
          <cell r="AU6" t="str">
            <v>National Guard</v>
          </cell>
          <cell r="AW6" t="str">
            <v>Aggressive</v>
          </cell>
          <cell r="AY6" t="str">
            <v>Brand Partner</v>
          </cell>
        </row>
        <row r="7">
          <cell r="C7" t="str">
            <v>Email home</v>
          </cell>
          <cell r="D7" t="str">
            <v>Email home</v>
          </cell>
          <cell r="F7" t="str">
            <v>Partner &amp; Customer</v>
          </cell>
          <cell r="G7" t="str">
            <v>Business Broker</v>
          </cell>
          <cell r="T7" t="str">
            <v>Event</v>
          </cell>
          <cell r="V7" t="str">
            <v>Drink</v>
          </cell>
          <cell r="AA7" t="str">
            <v>15-yr Fixed</v>
          </cell>
          <cell r="AB7" t="str">
            <v>6-mo Treas</v>
          </cell>
          <cell r="AH7" t="str">
            <v>HARP 2</v>
          </cell>
          <cell r="AJ7" t="str">
            <v>100%</v>
          </cell>
          <cell r="AN7" t="str">
            <v>Muslim</v>
          </cell>
          <cell r="AO7" t="str">
            <v>Uninterested</v>
          </cell>
          <cell r="AU7" t="str">
            <v>Coast Guard</v>
          </cell>
          <cell r="AW7" t="str">
            <v>Other</v>
          </cell>
          <cell r="AY7" t="str">
            <v>Not interested now</v>
          </cell>
        </row>
        <row r="8">
          <cell r="C8" t="str">
            <v>LinkedIn</v>
          </cell>
          <cell r="D8" t="str">
            <v>LinkedIn</v>
          </cell>
          <cell r="F8" t="str">
            <v>Client - Lending</v>
          </cell>
          <cell r="G8" t="str">
            <v>Commercial R.E. Broker</v>
          </cell>
          <cell r="T8" t="str">
            <v>Visit</v>
          </cell>
          <cell r="V8" t="str">
            <v>Event</v>
          </cell>
          <cell r="AA8" t="str">
            <v>10-yr Fixed</v>
          </cell>
          <cell r="AB8" t="str">
            <v>1-yr Treas</v>
          </cell>
          <cell r="AH8" t="str">
            <v>Other</v>
          </cell>
          <cell r="AN8" t="str">
            <v>Hindu</v>
          </cell>
          <cell r="AO8" t="str">
            <v>Other</v>
          </cell>
          <cell r="AU8" t="str">
            <v>Merchant Marines</v>
          </cell>
          <cell r="AY8" t="str">
            <v>Not interested ever</v>
          </cell>
        </row>
        <row r="9">
          <cell r="C9" t="str">
            <v>Email other</v>
          </cell>
          <cell r="D9" t="str">
            <v>Email other</v>
          </cell>
          <cell r="F9" t="str">
            <v>Distributor</v>
          </cell>
          <cell r="G9" t="str">
            <v>Commercial Lender</v>
          </cell>
          <cell r="T9" t="str">
            <v>Other</v>
          </cell>
          <cell r="V9" t="str">
            <v>Visit</v>
          </cell>
          <cell r="AA9" t="str">
            <v>ARM</v>
          </cell>
          <cell r="AB9" t="str">
            <v>Other</v>
          </cell>
          <cell r="AN9" t="str">
            <v>Agnostic</v>
          </cell>
          <cell r="AO9" t="str">
            <v>Unknown</v>
          </cell>
        </row>
        <row r="10">
          <cell r="C10" t="str">
            <v>Mail home</v>
          </cell>
          <cell r="D10" t="str">
            <v>Mail home</v>
          </cell>
          <cell r="F10" t="str">
            <v>Customer</v>
          </cell>
          <cell r="G10" t="str">
            <v>Contractor</v>
          </cell>
          <cell r="T10" t="str">
            <v>No Show</v>
          </cell>
          <cell r="V10" t="str">
            <v>Mail / FedEx</v>
          </cell>
          <cell r="AA10" t="str">
            <v>Other</v>
          </cell>
          <cell r="AN10" t="str">
            <v>Atheist</v>
          </cell>
        </row>
        <row r="11">
          <cell r="C11" t="str">
            <v>Mail work</v>
          </cell>
          <cell r="D11" t="str">
            <v>Mail work</v>
          </cell>
          <cell r="F11" t="str">
            <v>Client &amp; Distributor</v>
          </cell>
          <cell r="G11" t="str">
            <v>Elder Care</v>
          </cell>
          <cell r="V11" t="str">
            <v>No Show</v>
          </cell>
          <cell r="AN11" t="str">
            <v>Other</v>
          </cell>
        </row>
        <row r="12">
          <cell r="C12" t="str">
            <v>Facebook</v>
          </cell>
          <cell r="D12" t="str">
            <v>Facebook</v>
          </cell>
          <cell r="F12" t="str">
            <v>Client &amp; Customer</v>
          </cell>
          <cell r="G12" t="str">
            <v>Financial Advisor</v>
          </cell>
          <cell r="V12" t="str">
            <v>Other</v>
          </cell>
          <cell r="AN12" t="str">
            <v>Jewish</v>
          </cell>
        </row>
        <row r="13">
          <cell r="F13" t="str">
            <v>Other</v>
          </cell>
          <cell r="G13" t="str">
            <v>Insurance - Life</v>
          </cell>
          <cell r="AN13" t="str">
            <v>Unknown</v>
          </cell>
        </row>
        <row r="14">
          <cell r="G14" t="str">
            <v>Insurance - LTC</v>
          </cell>
        </row>
        <row r="15">
          <cell r="G15" t="str">
            <v>Insurance - P&amp;C</v>
          </cell>
        </row>
        <row r="16">
          <cell r="G16" t="str">
            <v>Realtor</v>
          </cell>
        </row>
        <row r="17">
          <cell r="G17" t="str">
            <v>Tax Prep - E.A.</v>
          </cell>
        </row>
        <row r="18">
          <cell r="G18" t="str">
            <v>Other</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2"/>
      <sheetName val="Cash Flow Analysis"/>
      <sheetName val="Rental Income Calc"/>
      <sheetName val="Income Calculation Worksheet"/>
    </sheetNames>
    <definedNames>
      <definedName name="ClrForm1084"/>
      <definedName name="ClrRentalIncomeCalc"/>
    </defined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T108"/>
  <sheetViews>
    <sheetView showGridLines="0" tabSelected="1" workbookViewId="0">
      <selection activeCell="C6" sqref="C6:D6"/>
    </sheetView>
  </sheetViews>
  <sheetFormatPr defaultRowHeight="13.5" customHeight="1" x14ac:dyDescent="0.25"/>
  <cols>
    <col min="1" max="1" width="3.85546875" customWidth="1"/>
    <col min="2" max="2" width="23" customWidth="1"/>
    <col min="3" max="3" width="18.42578125" customWidth="1"/>
    <col min="4" max="4" width="19.140625" customWidth="1"/>
    <col min="5" max="5" width="8.7109375" customWidth="1"/>
    <col min="7" max="8" width="12" customWidth="1"/>
    <col min="9" max="9" width="10.85546875" customWidth="1"/>
    <col min="10" max="10" width="15.7109375" customWidth="1"/>
    <col min="11" max="11" width="18.7109375" customWidth="1"/>
    <col min="12" max="12" width="3.7109375" customWidth="1"/>
    <col min="13" max="20" width="0" hidden="1" customWidth="1"/>
  </cols>
  <sheetData>
    <row r="1" spans="1:20" ht="13.5" customHeight="1" thickBot="1" x14ac:dyDescent="0.3">
      <c r="A1" s="1"/>
      <c r="B1" s="2"/>
      <c r="C1" s="2"/>
      <c r="D1" s="2"/>
      <c r="E1" s="2"/>
      <c r="F1" s="2"/>
      <c r="G1" s="2"/>
      <c r="H1" s="2"/>
      <c r="I1" s="2"/>
      <c r="J1" s="2"/>
      <c r="K1" s="2"/>
      <c r="L1" s="2"/>
      <c r="M1" s="3"/>
      <c r="N1" s="3"/>
      <c r="O1" s="3"/>
      <c r="P1" s="3"/>
      <c r="Q1" s="3"/>
      <c r="R1" s="3"/>
      <c r="S1" s="3"/>
      <c r="T1" s="3"/>
    </row>
    <row r="2" spans="1:20" ht="13.5" customHeight="1" x14ac:dyDescent="0.25">
      <c r="A2" s="1"/>
      <c r="B2" s="4" t="s">
        <v>0</v>
      </c>
      <c r="C2" s="5"/>
      <c r="D2" s="5"/>
      <c r="E2" s="5"/>
      <c r="F2" s="5"/>
      <c r="G2" s="5"/>
      <c r="H2" s="5"/>
      <c r="I2" s="5"/>
      <c r="J2" s="5"/>
      <c r="K2" s="5"/>
      <c r="L2" s="6"/>
      <c r="M2" s="7"/>
      <c r="N2" s="7"/>
      <c r="O2" s="7"/>
      <c r="P2" s="7"/>
      <c r="Q2" s="7"/>
      <c r="R2" s="7"/>
      <c r="S2" s="7"/>
      <c r="T2" s="8"/>
    </row>
    <row r="3" spans="1:20" ht="13.5" customHeight="1" x14ac:dyDescent="0.25">
      <c r="A3" s="1"/>
      <c r="B3" s="9"/>
      <c r="C3" s="10"/>
      <c r="D3" s="10"/>
      <c r="E3" s="10"/>
      <c r="F3" s="10"/>
      <c r="G3" s="10"/>
      <c r="H3" s="10"/>
      <c r="I3" s="10"/>
      <c r="J3" s="10"/>
      <c r="K3" s="10"/>
      <c r="L3" s="11"/>
      <c r="M3" s="7"/>
      <c r="N3" s="7"/>
      <c r="O3" s="7"/>
      <c r="P3" s="7"/>
      <c r="Q3" s="7"/>
      <c r="R3" s="7"/>
      <c r="S3" s="7"/>
      <c r="T3" s="8"/>
    </row>
    <row r="4" spans="1:20" ht="13.5" customHeight="1" x14ac:dyDescent="0.25">
      <c r="A4" s="1"/>
      <c r="B4" s="12"/>
      <c r="C4" s="7"/>
      <c r="D4" s="7"/>
      <c r="E4" s="7"/>
      <c r="F4" s="7"/>
      <c r="G4" s="7"/>
      <c r="H4" s="7"/>
      <c r="I4" s="7"/>
      <c r="J4" s="7"/>
      <c r="K4" s="7"/>
      <c r="L4" s="13"/>
      <c r="M4" s="7"/>
      <c r="N4" s="7"/>
      <c r="O4" s="7"/>
      <c r="P4" s="7"/>
      <c r="Q4" s="7"/>
      <c r="R4" s="7"/>
      <c r="S4" s="7"/>
      <c r="T4" s="8"/>
    </row>
    <row r="5" spans="1:20" ht="13.5" customHeight="1" thickBot="1" x14ac:dyDescent="0.3">
      <c r="A5" s="1"/>
      <c r="B5" s="12"/>
      <c r="C5" s="7"/>
      <c r="D5" s="7"/>
      <c r="E5" s="7"/>
      <c r="F5" s="7"/>
      <c r="G5" s="7"/>
      <c r="H5" s="7"/>
      <c r="I5" s="7"/>
      <c r="J5" s="7"/>
      <c r="K5" s="7"/>
      <c r="L5" s="13"/>
      <c r="M5" s="7"/>
      <c r="N5" s="7"/>
      <c r="O5" s="7"/>
      <c r="P5" s="7"/>
      <c r="Q5" s="7"/>
      <c r="R5" s="7"/>
      <c r="S5" s="7"/>
      <c r="T5" s="8"/>
    </row>
    <row r="6" spans="1:20" ht="13.5" customHeight="1" thickBot="1" x14ac:dyDescent="0.3">
      <c r="A6" s="1"/>
      <c r="B6" s="14" t="s">
        <v>1</v>
      </c>
      <c r="C6" s="15"/>
      <c r="D6" s="16"/>
      <c r="E6" s="17"/>
      <c r="F6" s="17"/>
      <c r="G6" s="7"/>
      <c r="H6" s="18" t="s">
        <v>2</v>
      </c>
      <c r="I6" s="18"/>
      <c r="J6" s="15"/>
      <c r="K6" s="16"/>
      <c r="L6" s="13"/>
      <c r="M6" s="7"/>
      <c r="N6" s="7"/>
      <c r="O6" s="7"/>
      <c r="P6" s="7"/>
      <c r="Q6" s="7"/>
      <c r="R6" s="7"/>
      <c r="S6" s="7"/>
      <c r="T6" s="8"/>
    </row>
    <row r="7" spans="1:20" ht="13.5" customHeight="1" thickBot="1" x14ac:dyDescent="0.3">
      <c r="A7" s="1"/>
      <c r="B7" s="14" t="s">
        <v>3</v>
      </c>
      <c r="C7" s="15"/>
      <c r="D7" s="16"/>
      <c r="E7" s="17"/>
      <c r="F7" s="17"/>
      <c r="G7" s="7"/>
      <c r="H7" s="19" t="s">
        <v>4</v>
      </c>
      <c r="I7" s="7"/>
      <c r="J7" s="20">
        <f ca="1">NOW()</f>
        <v>43298.538394444447</v>
      </c>
      <c r="K7" s="21"/>
      <c r="L7" s="13"/>
      <c r="M7" s="7"/>
      <c r="N7" s="7"/>
      <c r="O7" s="7"/>
      <c r="P7" s="7"/>
      <c r="Q7" s="7"/>
      <c r="R7" s="7"/>
      <c r="S7" s="7"/>
      <c r="T7" s="8"/>
    </row>
    <row r="8" spans="1:20" ht="13.5" customHeight="1" thickBot="1" x14ac:dyDescent="0.3">
      <c r="A8" s="1"/>
      <c r="B8" s="12"/>
      <c r="C8" s="7"/>
      <c r="D8" s="7"/>
      <c r="E8" s="7"/>
      <c r="F8" s="7"/>
      <c r="G8" s="7"/>
      <c r="H8" s="7"/>
      <c r="I8" s="7"/>
      <c r="J8" s="7"/>
      <c r="K8" s="7"/>
      <c r="L8" s="13"/>
      <c r="M8" s="7"/>
      <c r="N8" s="7"/>
      <c r="O8" s="7"/>
      <c r="P8" s="7"/>
      <c r="Q8" s="7"/>
      <c r="R8" s="7"/>
      <c r="S8" s="7"/>
      <c r="T8" s="8"/>
    </row>
    <row r="9" spans="1:20" ht="13.5" customHeight="1" thickBot="1" x14ac:dyDescent="0.3">
      <c r="A9" s="1"/>
      <c r="B9" s="22" t="s">
        <v>5</v>
      </c>
      <c r="C9" s="23"/>
      <c r="D9" s="23"/>
      <c r="E9" s="23"/>
      <c r="F9" s="23"/>
      <c r="G9" s="23"/>
      <c r="H9" s="23"/>
      <c r="I9" s="23"/>
      <c r="J9" s="23"/>
      <c r="K9" s="23"/>
      <c r="L9" s="24"/>
      <c r="M9" s="7"/>
      <c r="N9" s="7"/>
      <c r="O9" s="7"/>
      <c r="P9" s="7"/>
      <c r="Q9" s="7"/>
      <c r="R9" s="7"/>
      <c r="S9" s="7"/>
      <c r="T9" s="8"/>
    </row>
    <row r="10" spans="1:20" ht="13.5" customHeight="1" thickBot="1" x14ac:dyDescent="0.3">
      <c r="A10" s="1"/>
      <c r="B10" s="12"/>
      <c r="C10" s="7"/>
      <c r="D10" s="7"/>
      <c r="E10" s="7"/>
      <c r="F10" s="7"/>
      <c r="G10" s="7"/>
      <c r="H10" s="7"/>
      <c r="I10" s="7"/>
      <c r="J10" s="7"/>
      <c r="K10" s="7"/>
      <c r="L10" s="13"/>
      <c r="M10" s="7"/>
      <c r="N10" s="7"/>
      <c r="O10" s="7"/>
      <c r="P10" s="7"/>
      <c r="Q10" s="7"/>
      <c r="R10" s="7"/>
      <c r="S10" s="7"/>
      <c r="T10" s="8"/>
    </row>
    <row r="11" spans="1:20" ht="13.5" customHeight="1" thickBot="1" x14ac:dyDescent="0.3">
      <c r="A11" s="1"/>
      <c r="B11" s="25" t="s">
        <v>6</v>
      </c>
      <c r="C11" s="26"/>
      <c r="D11" s="27" t="s">
        <v>7</v>
      </c>
      <c r="E11" s="28"/>
      <c r="F11" s="29"/>
      <c r="G11" s="30"/>
      <c r="H11" s="31" t="s">
        <v>8</v>
      </c>
      <c r="I11" s="32" t="s">
        <v>9</v>
      </c>
      <c r="J11" s="33">
        <f>C11*G11*52/12</f>
        <v>0</v>
      </c>
      <c r="K11" s="34" t="s">
        <v>10</v>
      </c>
      <c r="L11" s="35"/>
      <c r="M11" s="7"/>
      <c r="N11" s="7"/>
      <c r="O11" s="7"/>
      <c r="P11" s="7"/>
      <c r="Q11" s="7"/>
      <c r="R11" s="7"/>
      <c r="S11" s="7"/>
      <c r="T11" s="8"/>
    </row>
    <row r="12" spans="1:20" ht="13.5" customHeight="1" thickBot="1" x14ac:dyDescent="0.3">
      <c r="A12" s="1"/>
      <c r="B12" s="12"/>
      <c r="C12" s="26"/>
      <c r="D12" s="36" t="s">
        <v>11</v>
      </c>
      <c r="E12" s="37"/>
      <c r="F12" s="29"/>
      <c r="G12" s="30">
        <v>12</v>
      </c>
      <c r="H12" s="38" t="s">
        <v>12</v>
      </c>
      <c r="I12" s="29"/>
      <c r="J12" s="33">
        <f>IF(G12=0,"",C12/G12)</f>
        <v>0</v>
      </c>
      <c r="K12" s="34" t="s">
        <v>10</v>
      </c>
      <c r="L12" s="35"/>
      <c r="M12" s="29"/>
      <c r="N12" s="29"/>
      <c r="O12" s="7"/>
      <c r="P12" s="7"/>
      <c r="Q12" s="7"/>
      <c r="R12" s="7"/>
      <c r="S12" s="7"/>
      <c r="T12" s="8"/>
    </row>
    <row r="13" spans="1:20" ht="13.5" customHeight="1" thickBot="1" x14ac:dyDescent="0.3">
      <c r="A13" s="1"/>
      <c r="B13" s="12"/>
      <c r="C13" s="26"/>
      <c r="D13" s="36" t="s">
        <v>13</v>
      </c>
      <c r="E13" s="39">
        <v>2016</v>
      </c>
      <c r="F13" s="29"/>
      <c r="G13" s="30">
        <v>12</v>
      </c>
      <c r="H13" s="38" t="s">
        <v>12</v>
      </c>
      <c r="I13" s="29"/>
      <c r="J13" s="33">
        <f>IF(G13=0,"",C13/G13)</f>
        <v>0</v>
      </c>
      <c r="K13" s="34" t="s">
        <v>10</v>
      </c>
      <c r="L13" s="35"/>
      <c r="M13" s="29"/>
      <c r="N13" s="29"/>
      <c r="O13" s="7"/>
      <c r="P13" s="7"/>
      <c r="Q13" s="7"/>
      <c r="R13" s="7"/>
      <c r="S13" s="7"/>
      <c r="T13" s="8"/>
    </row>
    <row r="14" spans="1:20" ht="13.5" customHeight="1" thickBot="1" x14ac:dyDescent="0.3">
      <c r="A14" s="1"/>
      <c r="B14" s="12"/>
      <c r="C14" s="26"/>
      <c r="D14" s="40" t="s">
        <v>13</v>
      </c>
      <c r="E14" s="39">
        <v>2015</v>
      </c>
      <c r="F14" s="29"/>
      <c r="G14" s="30">
        <v>12</v>
      </c>
      <c r="H14" s="41" t="s">
        <v>12</v>
      </c>
      <c r="I14" s="29"/>
      <c r="J14" s="33">
        <f>IF(G14=0,"",C14/G14)</f>
        <v>0</v>
      </c>
      <c r="K14" s="34" t="s">
        <v>10</v>
      </c>
      <c r="L14" s="35"/>
      <c r="M14" s="29"/>
      <c r="N14" s="29"/>
      <c r="O14" s="7"/>
      <c r="P14" s="7"/>
      <c r="Q14" s="7"/>
      <c r="R14" s="7"/>
      <c r="S14" s="7"/>
      <c r="T14" s="8"/>
    </row>
    <row r="15" spans="1:20" ht="13.5" customHeight="1" thickBot="1" x14ac:dyDescent="0.3">
      <c r="A15" s="1"/>
      <c r="B15" s="12"/>
      <c r="C15" s="29"/>
      <c r="D15" s="29"/>
      <c r="E15" s="29"/>
      <c r="F15" s="29"/>
      <c r="G15" s="29"/>
      <c r="H15" s="29"/>
      <c r="I15" s="29"/>
      <c r="J15" s="29"/>
      <c r="K15" s="29"/>
      <c r="L15" s="35"/>
      <c r="M15" s="29"/>
      <c r="N15" s="29"/>
      <c r="O15" s="7"/>
      <c r="P15" s="7"/>
      <c r="Q15" s="7"/>
      <c r="R15" s="7"/>
      <c r="S15" s="7"/>
      <c r="T15" s="8"/>
    </row>
    <row r="16" spans="1:20" ht="13.5" customHeight="1" thickBot="1" x14ac:dyDescent="0.3">
      <c r="A16" s="1"/>
      <c r="B16" s="42"/>
      <c r="C16" s="33">
        <f>J11</f>
        <v>0</v>
      </c>
      <c r="D16" s="43" t="s">
        <v>7</v>
      </c>
      <c r="E16" s="28"/>
      <c r="F16" s="29"/>
      <c r="G16" s="44" t="b">
        <v>0</v>
      </c>
      <c r="H16" s="29"/>
      <c r="I16" s="29"/>
      <c r="J16" s="29"/>
      <c r="K16" s="29"/>
      <c r="L16" s="35"/>
      <c r="M16" s="29"/>
      <c r="N16" s="29"/>
      <c r="O16" s="7"/>
      <c r="P16" s="7"/>
      <c r="Q16" s="7"/>
      <c r="R16" s="7"/>
      <c r="S16" s="7"/>
      <c r="T16" s="8"/>
    </row>
    <row r="17" spans="1:20" ht="13.5" customHeight="1" thickBot="1" x14ac:dyDescent="0.3">
      <c r="A17" s="1"/>
      <c r="B17" s="42"/>
      <c r="C17" s="33">
        <f>J12</f>
        <v>0</v>
      </c>
      <c r="D17" s="36" t="s">
        <v>14</v>
      </c>
      <c r="E17" s="45"/>
      <c r="F17" s="29"/>
      <c r="G17" s="44" t="b">
        <v>0</v>
      </c>
      <c r="H17" s="29"/>
      <c r="I17" s="29"/>
      <c r="J17" s="29"/>
      <c r="K17" s="29"/>
      <c r="L17" s="35"/>
      <c r="M17" s="29"/>
      <c r="N17" s="29"/>
      <c r="O17" s="7"/>
      <c r="P17" s="7"/>
      <c r="Q17" s="7"/>
      <c r="R17" s="7"/>
      <c r="S17" s="7"/>
      <c r="T17" s="8"/>
    </row>
    <row r="18" spans="1:20" ht="13.5" customHeight="1" thickBot="1" x14ac:dyDescent="0.3">
      <c r="A18" s="1"/>
      <c r="B18" s="42"/>
      <c r="C18" s="33" t="str">
        <f>IF(SUM(C13)=0,"",SUM(C12+C13)/SUM(G12+G13))</f>
        <v/>
      </c>
      <c r="D18" s="36" t="s">
        <v>15</v>
      </c>
      <c r="E18" s="45"/>
      <c r="F18" s="29"/>
      <c r="G18" s="44" t="b">
        <v>0</v>
      </c>
      <c r="H18" s="29"/>
      <c r="I18" s="29"/>
      <c r="J18" s="29"/>
      <c r="K18" s="29"/>
      <c r="L18" s="35"/>
      <c r="M18" s="29"/>
      <c r="N18" s="29"/>
      <c r="O18" s="7"/>
      <c r="P18" s="7"/>
      <c r="Q18" s="7"/>
      <c r="R18" s="7"/>
      <c r="S18" s="7"/>
      <c r="T18" s="8"/>
    </row>
    <row r="19" spans="1:20" ht="13.5" customHeight="1" thickBot="1" x14ac:dyDescent="0.3">
      <c r="A19" s="1"/>
      <c r="B19" s="42"/>
      <c r="C19" s="33" t="str">
        <f>IF(SUM(C14)=0,"",SUM(C12:C14)/SUM(G12:G14))</f>
        <v/>
      </c>
      <c r="D19" s="40" t="s">
        <v>16</v>
      </c>
      <c r="E19" s="46"/>
      <c r="F19" s="29"/>
      <c r="G19" s="44" t="b">
        <v>0</v>
      </c>
      <c r="H19" s="29"/>
      <c r="I19" s="29"/>
      <c r="J19" s="29"/>
      <c r="K19" s="29"/>
      <c r="L19" s="35"/>
      <c r="M19" s="29"/>
      <c r="N19" s="29"/>
      <c r="O19" s="7"/>
      <c r="P19" s="7"/>
      <c r="Q19" s="7"/>
      <c r="R19" s="7"/>
      <c r="S19" s="7"/>
      <c r="T19" s="8"/>
    </row>
    <row r="20" spans="1:20" ht="13.5" customHeight="1" thickBot="1" x14ac:dyDescent="0.3">
      <c r="A20" s="1"/>
      <c r="B20" s="12"/>
      <c r="C20" s="29"/>
      <c r="D20" s="29"/>
      <c r="E20" s="29"/>
      <c r="F20" s="29"/>
      <c r="G20" s="29"/>
      <c r="H20" s="29"/>
      <c r="I20" s="29"/>
      <c r="J20" s="29"/>
      <c r="K20" s="29"/>
      <c r="L20" s="35"/>
      <c r="M20" s="29"/>
      <c r="N20" s="29"/>
      <c r="O20" s="7"/>
      <c r="P20" s="7"/>
      <c r="Q20" s="7"/>
      <c r="R20" s="7"/>
      <c r="S20" s="7"/>
      <c r="T20" s="8"/>
    </row>
    <row r="21" spans="1:20" ht="13.5" customHeight="1" thickBot="1" x14ac:dyDescent="0.3">
      <c r="A21" s="1"/>
      <c r="B21" s="12"/>
      <c r="C21" s="47">
        <f>MIN(C16:C19)</f>
        <v>0</v>
      </c>
      <c r="D21" s="48" t="s">
        <v>17</v>
      </c>
      <c r="E21" s="49"/>
      <c r="F21" s="50" t="s">
        <v>18</v>
      </c>
      <c r="G21" s="51"/>
      <c r="H21" s="51"/>
      <c r="I21" s="51"/>
      <c r="J21" s="52">
        <f>IF(G16=TRUE,C16,IF(G17=TRUE,C17,IF(G18=TRUE,C18,IF(G19=TRUE,C19,0))))</f>
        <v>0</v>
      </c>
      <c r="K21" s="53">
        <f>IF(J21=0,C21,J21)</f>
        <v>0</v>
      </c>
      <c r="L21" s="35"/>
      <c r="M21" s="29"/>
      <c r="N21" s="29"/>
      <c r="O21" s="7"/>
      <c r="P21" s="7"/>
      <c r="Q21" s="7"/>
      <c r="R21" s="7"/>
      <c r="S21" s="7"/>
      <c r="T21" s="8"/>
    </row>
    <row r="22" spans="1:20" ht="13.5" customHeight="1" x14ac:dyDescent="0.25">
      <c r="A22" s="1"/>
      <c r="B22" s="12"/>
      <c r="C22" s="29"/>
      <c r="D22" s="29"/>
      <c r="E22" s="29"/>
      <c r="F22" s="29"/>
      <c r="G22" s="29"/>
      <c r="H22" s="29"/>
      <c r="I22" s="29"/>
      <c r="J22" s="29"/>
      <c r="K22" s="29"/>
      <c r="L22" s="35"/>
      <c r="M22" s="29"/>
      <c r="N22" s="29"/>
      <c r="O22" s="7"/>
      <c r="P22" s="7"/>
      <c r="Q22" s="7"/>
      <c r="R22" s="7"/>
      <c r="S22" s="7"/>
      <c r="T22" s="8"/>
    </row>
    <row r="23" spans="1:20" ht="13.5" customHeight="1" thickBot="1" x14ac:dyDescent="0.3">
      <c r="A23" s="1"/>
      <c r="B23" s="12"/>
      <c r="C23" s="29"/>
      <c r="D23" s="29"/>
      <c r="E23" s="29"/>
      <c r="F23" s="29"/>
      <c r="G23" s="29"/>
      <c r="H23" s="29"/>
      <c r="I23" s="29"/>
      <c r="J23" s="29"/>
      <c r="K23" s="29"/>
      <c r="L23" s="35"/>
      <c r="M23" s="29"/>
      <c r="N23" s="29"/>
      <c r="O23" s="7"/>
      <c r="P23" s="7"/>
      <c r="Q23" s="7"/>
      <c r="R23" s="7"/>
      <c r="S23" s="7"/>
      <c r="T23" s="8"/>
    </row>
    <row r="24" spans="1:20" ht="13.5" customHeight="1" thickBot="1" x14ac:dyDescent="0.3">
      <c r="A24" s="1"/>
      <c r="B24" s="54" t="s">
        <v>19</v>
      </c>
      <c r="C24" s="29"/>
      <c r="D24" s="55" t="s">
        <v>20</v>
      </c>
      <c r="E24" s="56"/>
      <c r="F24" s="32"/>
      <c r="G24" s="29"/>
      <c r="H24" s="29"/>
      <c r="I24" s="29"/>
      <c r="J24" s="29"/>
      <c r="K24" s="29"/>
      <c r="L24" s="35"/>
      <c r="M24" s="29"/>
      <c r="N24" s="29"/>
      <c r="O24" s="7"/>
      <c r="P24" s="7"/>
      <c r="Q24" s="7"/>
      <c r="R24" s="7"/>
      <c r="S24" s="7"/>
      <c r="T24" s="8"/>
    </row>
    <row r="25" spans="1:20" ht="13.5" customHeight="1" thickBot="1" x14ac:dyDescent="0.3">
      <c r="A25" s="1"/>
      <c r="B25" s="12"/>
      <c r="C25" s="29"/>
      <c r="D25" s="29"/>
      <c r="E25" s="29"/>
      <c r="F25" s="29"/>
      <c r="G25" s="29"/>
      <c r="H25" s="29"/>
      <c r="I25" s="29"/>
      <c r="J25" s="29"/>
      <c r="K25" s="29"/>
      <c r="L25" s="35"/>
      <c r="M25" s="29"/>
      <c r="N25" s="29"/>
      <c r="O25" s="7"/>
      <c r="P25" s="7"/>
      <c r="Q25" s="7"/>
      <c r="R25" s="7"/>
      <c r="S25" s="7"/>
      <c r="T25" s="8"/>
    </row>
    <row r="26" spans="1:20" ht="13.5" customHeight="1" thickBot="1" x14ac:dyDescent="0.3">
      <c r="A26" s="1"/>
      <c r="B26" s="12"/>
      <c r="C26" s="26"/>
      <c r="D26" s="27" t="s">
        <v>21</v>
      </c>
      <c r="E26" s="27"/>
      <c r="F26" s="27"/>
      <c r="G26" s="57" t="s">
        <v>22</v>
      </c>
      <c r="H26" s="57"/>
      <c r="I26" s="58" t="s">
        <v>23</v>
      </c>
      <c r="J26" s="33">
        <f>C26*1</f>
        <v>0</v>
      </c>
      <c r="K26" s="31" t="s">
        <v>10</v>
      </c>
      <c r="L26" s="35"/>
      <c r="M26" s="29"/>
      <c r="N26" s="29"/>
      <c r="O26" s="7"/>
      <c r="P26" s="7"/>
      <c r="Q26" s="7"/>
      <c r="R26" s="7"/>
      <c r="S26" s="7"/>
      <c r="T26" s="8"/>
    </row>
    <row r="27" spans="1:20" ht="13.5" customHeight="1" thickBot="1" x14ac:dyDescent="0.3">
      <c r="A27" s="1"/>
      <c r="B27" s="12"/>
      <c r="C27" s="26"/>
      <c r="D27" s="29" t="s">
        <v>24</v>
      </c>
      <c r="E27" s="29"/>
      <c r="F27" s="29"/>
      <c r="G27" s="59" t="s">
        <v>25</v>
      </c>
      <c r="H27" s="59"/>
      <c r="I27" s="60" t="s">
        <v>23</v>
      </c>
      <c r="J27" s="33">
        <f>C27*26/12</f>
        <v>0</v>
      </c>
      <c r="K27" s="38" t="s">
        <v>10</v>
      </c>
      <c r="L27" s="35"/>
      <c r="M27" s="44" t="b">
        <v>0</v>
      </c>
      <c r="N27" s="29"/>
      <c r="O27" s="7"/>
      <c r="P27" s="7"/>
      <c r="Q27" s="7"/>
      <c r="R27" s="7"/>
      <c r="S27" s="7"/>
      <c r="T27" s="8"/>
    </row>
    <row r="28" spans="1:20" ht="13.5" customHeight="1" thickBot="1" x14ac:dyDescent="0.3">
      <c r="A28" s="1"/>
      <c r="B28" s="12"/>
      <c r="C28" s="26"/>
      <c r="D28" s="29" t="s">
        <v>26</v>
      </c>
      <c r="E28" s="29"/>
      <c r="F28" s="29"/>
      <c r="G28" s="59" t="s">
        <v>27</v>
      </c>
      <c r="H28" s="59"/>
      <c r="I28" s="59" t="s">
        <v>23</v>
      </c>
      <c r="J28" s="33">
        <f>C28*24/12</f>
        <v>0</v>
      </c>
      <c r="K28" s="38" t="s">
        <v>10</v>
      </c>
      <c r="L28" s="35"/>
      <c r="M28" s="44" t="b">
        <v>0</v>
      </c>
      <c r="N28" s="29"/>
      <c r="O28" s="7"/>
      <c r="P28" s="7"/>
      <c r="Q28" s="7"/>
      <c r="R28" s="7"/>
      <c r="S28" s="7"/>
      <c r="T28" s="8"/>
    </row>
    <row r="29" spans="1:20" ht="13.5" customHeight="1" thickBot="1" x14ac:dyDescent="0.3">
      <c r="A29" s="1"/>
      <c r="B29" s="12"/>
      <c r="C29" s="26"/>
      <c r="D29" s="61" t="s">
        <v>28</v>
      </c>
      <c r="E29" s="61"/>
      <c r="F29" s="61"/>
      <c r="G29" s="62" t="s">
        <v>9</v>
      </c>
      <c r="H29" s="62"/>
      <c r="I29" s="63" t="s">
        <v>23</v>
      </c>
      <c r="J29" s="33">
        <f>C29*52/12</f>
        <v>0</v>
      </c>
      <c r="K29" s="41" t="s">
        <v>10</v>
      </c>
      <c r="L29" s="35"/>
      <c r="M29" s="44" t="b">
        <v>0</v>
      </c>
      <c r="N29" s="29"/>
      <c r="O29" s="7"/>
      <c r="P29" s="7"/>
      <c r="Q29" s="7"/>
      <c r="R29" s="7"/>
      <c r="S29" s="7"/>
      <c r="T29" s="8"/>
    </row>
    <row r="30" spans="1:20" ht="13.5" customHeight="1" thickBot="1" x14ac:dyDescent="0.3">
      <c r="A30" s="1"/>
      <c r="B30" s="12"/>
      <c r="C30" s="29"/>
      <c r="D30" s="29"/>
      <c r="E30" s="29"/>
      <c r="F30" s="29"/>
      <c r="G30" s="29"/>
      <c r="H30" s="29"/>
      <c r="I30" s="29"/>
      <c r="J30" s="29"/>
      <c r="K30" s="29"/>
      <c r="L30" s="35"/>
      <c r="M30" s="44" t="b">
        <v>0</v>
      </c>
      <c r="N30" s="29"/>
      <c r="O30" s="7"/>
      <c r="P30" s="7"/>
      <c r="Q30" s="7"/>
      <c r="R30" s="7"/>
      <c r="S30" s="7"/>
      <c r="T30" s="8"/>
    </row>
    <row r="31" spans="1:20" ht="13.5" customHeight="1" thickBot="1" x14ac:dyDescent="0.3">
      <c r="A31" s="1"/>
      <c r="B31" s="12"/>
      <c r="C31" s="26"/>
      <c r="D31" s="27" t="s">
        <v>29</v>
      </c>
      <c r="E31" s="27"/>
      <c r="F31" s="64"/>
      <c r="G31" s="30"/>
      <c r="H31" s="31" t="s">
        <v>12</v>
      </c>
      <c r="I31" s="29" t="s">
        <v>30</v>
      </c>
      <c r="J31" s="33" t="str">
        <f>IF(G31=0,"",C31/G31)</f>
        <v/>
      </c>
      <c r="K31" s="31" t="s">
        <v>31</v>
      </c>
      <c r="L31" s="35"/>
      <c r="M31" s="44"/>
      <c r="N31" s="29"/>
      <c r="O31" s="7"/>
      <c r="P31" s="7"/>
      <c r="Q31" s="7"/>
      <c r="R31" s="7"/>
      <c r="S31" s="7"/>
      <c r="T31" s="8"/>
    </row>
    <row r="32" spans="1:20" ht="13.5" customHeight="1" thickBot="1" x14ac:dyDescent="0.3">
      <c r="A32" s="1"/>
      <c r="B32" s="12"/>
      <c r="C32" s="26"/>
      <c r="D32" s="29" t="s">
        <v>32</v>
      </c>
      <c r="E32" s="29"/>
      <c r="F32" s="29"/>
      <c r="G32" s="30"/>
      <c r="H32" s="38" t="s">
        <v>12</v>
      </c>
      <c r="I32" s="29"/>
      <c r="J32" s="33" t="str">
        <f>IF(G32=0,"",C32/G32)</f>
        <v/>
      </c>
      <c r="K32" s="38" t="s">
        <v>10</v>
      </c>
      <c r="L32" s="35"/>
      <c r="M32" s="44" t="b">
        <v>0</v>
      </c>
      <c r="N32" s="29"/>
      <c r="O32" s="7"/>
      <c r="P32" s="7"/>
      <c r="Q32" s="7"/>
      <c r="R32" s="7"/>
      <c r="S32" s="7"/>
      <c r="T32" s="8"/>
    </row>
    <row r="33" spans="1:20" ht="13.5" customHeight="1" thickBot="1" x14ac:dyDescent="0.3">
      <c r="A33" s="1"/>
      <c r="B33" s="12"/>
      <c r="C33" s="26"/>
      <c r="D33" s="61" t="s">
        <v>33</v>
      </c>
      <c r="E33" s="61"/>
      <c r="F33" s="65"/>
      <c r="G33" s="30"/>
      <c r="H33" s="41" t="s">
        <v>12</v>
      </c>
      <c r="I33" s="29"/>
      <c r="J33" s="33" t="str">
        <f>IF(G33=0,"",C33/G33)</f>
        <v/>
      </c>
      <c r="K33" s="41" t="s">
        <v>10</v>
      </c>
      <c r="L33" s="35"/>
      <c r="M33" s="44" t="b">
        <v>0</v>
      </c>
      <c r="N33" s="29"/>
      <c r="O33" s="7"/>
      <c r="P33" s="7"/>
      <c r="Q33" s="7"/>
      <c r="R33" s="7"/>
      <c r="S33" s="7"/>
      <c r="T33" s="8"/>
    </row>
    <row r="34" spans="1:20" ht="13.5" customHeight="1" thickBot="1" x14ac:dyDescent="0.3">
      <c r="A34" s="1"/>
      <c r="B34" s="12"/>
      <c r="C34" s="29"/>
      <c r="D34" s="29"/>
      <c r="E34" s="29"/>
      <c r="F34" s="29"/>
      <c r="G34" s="29"/>
      <c r="H34" s="29"/>
      <c r="I34" s="29"/>
      <c r="J34" s="29"/>
      <c r="K34" s="29"/>
      <c r="L34" s="35"/>
      <c r="M34" s="44" t="b">
        <v>0</v>
      </c>
      <c r="N34" s="29"/>
      <c r="O34" s="7"/>
      <c r="P34" s="7"/>
      <c r="Q34" s="7"/>
      <c r="R34" s="7"/>
      <c r="S34" s="7"/>
      <c r="T34" s="8"/>
    </row>
    <row r="35" spans="1:20" ht="13.5" customHeight="1" thickBot="1" x14ac:dyDescent="0.3">
      <c r="A35" s="1"/>
      <c r="B35" s="12"/>
      <c r="C35" s="47">
        <f>IF(M27=TRUE,J26,IF(M28=TRUE,J27,IF(M29=TRUE,J28,IF(M30=TRUE,J29,IF(M32=TRUE,J31,IF(M33=TRUE,J32,IF(M34=TRUE,J33,0)))))))</f>
        <v>0</v>
      </c>
      <c r="D35" s="48" t="s">
        <v>34</v>
      </c>
      <c r="E35" s="49"/>
      <c r="F35" s="50" t="s">
        <v>35</v>
      </c>
      <c r="G35" s="51"/>
      <c r="H35" s="51"/>
      <c r="I35" s="51"/>
      <c r="J35" s="66" t="s">
        <v>36</v>
      </c>
      <c r="K35" s="66"/>
      <c r="L35" s="35"/>
      <c r="M35" s="29"/>
      <c r="N35" s="29"/>
      <c r="O35" s="7"/>
      <c r="P35" s="7"/>
      <c r="Q35" s="7"/>
      <c r="R35" s="7"/>
      <c r="S35" s="7"/>
      <c r="T35" s="8"/>
    </row>
    <row r="36" spans="1:20" ht="13.5" customHeight="1" x14ac:dyDescent="0.25">
      <c r="A36" s="1"/>
      <c r="B36" s="67"/>
      <c r="C36" s="59"/>
      <c r="D36" s="59"/>
      <c r="E36" s="59"/>
      <c r="F36" s="59"/>
      <c r="G36" s="59"/>
      <c r="H36" s="59"/>
      <c r="I36" s="59"/>
      <c r="J36" s="66" t="s">
        <v>37</v>
      </c>
      <c r="K36" s="66"/>
      <c r="L36" s="68"/>
      <c r="M36" s="29"/>
      <c r="N36" s="29"/>
      <c r="O36" s="7"/>
      <c r="P36" s="7"/>
      <c r="Q36" s="7"/>
      <c r="R36" s="7"/>
      <c r="S36" s="7"/>
      <c r="T36" s="8"/>
    </row>
    <row r="37" spans="1:20" ht="13.5" customHeight="1" thickBot="1" x14ac:dyDescent="0.3">
      <c r="A37" s="69"/>
      <c r="B37" s="12"/>
      <c r="C37" s="29"/>
      <c r="D37" s="29"/>
      <c r="E37" s="29"/>
      <c r="F37" s="29"/>
      <c r="G37" s="29"/>
      <c r="H37" s="29"/>
      <c r="I37" s="29"/>
      <c r="J37" s="29"/>
      <c r="K37" s="29"/>
      <c r="L37" s="35"/>
      <c r="M37" s="29"/>
      <c r="N37" s="29"/>
      <c r="O37" s="7"/>
      <c r="P37" s="7"/>
      <c r="Q37" s="7"/>
      <c r="R37" s="7"/>
      <c r="S37" s="7"/>
      <c r="T37" s="8"/>
    </row>
    <row r="38" spans="1:20" ht="13.5" customHeight="1" thickBot="1" x14ac:dyDescent="0.3">
      <c r="A38" s="1"/>
      <c r="B38" s="54" t="s">
        <v>38</v>
      </c>
      <c r="C38" s="29"/>
      <c r="D38" s="70" t="s">
        <v>39</v>
      </c>
      <c r="E38" s="71"/>
      <c r="F38" s="71"/>
      <c r="G38" s="72"/>
      <c r="H38" s="29"/>
      <c r="I38" s="29"/>
      <c r="J38" s="29"/>
      <c r="K38" s="29"/>
      <c r="L38" s="35"/>
      <c r="M38" s="29"/>
      <c r="N38" s="29"/>
      <c r="O38" s="7"/>
      <c r="P38" s="7"/>
      <c r="Q38" s="7"/>
      <c r="R38" s="7"/>
      <c r="S38" s="7"/>
      <c r="T38" s="8"/>
    </row>
    <row r="39" spans="1:20" ht="13.5" customHeight="1" thickBot="1" x14ac:dyDescent="0.3">
      <c r="A39" s="1"/>
      <c r="B39" s="12"/>
      <c r="C39" s="29"/>
      <c r="D39" s="29"/>
      <c r="E39" s="29"/>
      <c r="F39" s="29"/>
      <c r="G39" s="29"/>
      <c r="H39" s="29"/>
      <c r="I39" s="29"/>
      <c r="J39" s="29"/>
      <c r="K39" s="61"/>
      <c r="L39" s="35"/>
      <c r="M39" s="29"/>
      <c r="N39" s="29"/>
      <c r="O39" s="7"/>
      <c r="P39" s="7"/>
      <c r="Q39" s="7"/>
      <c r="R39" s="7"/>
      <c r="S39" s="7"/>
      <c r="T39" s="8"/>
    </row>
    <row r="40" spans="1:20" ht="13.5" customHeight="1" thickBot="1" x14ac:dyDescent="0.3">
      <c r="A40" s="1"/>
      <c r="B40" s="12"/>
      <c r="C40" s="26"/>
      <c r="D40" s="43" t="s">
        <v>40</v>
      </c>
      <c r="E40" s="27"/>
      <c r="F40" s="64"/>
      <c r="G40" s="30"/>
      <c r="H40" s="73" t="s">
        <v>12</v>
      </c>
      <c r="I40" s="7"/>
      <c r="J40" s="33" t="str">
        <f>IF(G40=0,"",C40/G40)</f>
        <v/>
      </c>
      <c r="K40" s="38" t="s">
        <v>10</v>
      </c>
      <c r="L40" s="35"/>
      <c r="M40" s="29"/>
      <c r="N40" s="29"/>
      <c r="O40" s="7"/>
      <c r="P40" s="7"/>
      <c r="Q40" s="7"/>
      <c r="R40" s="7"/>
      <c r="S40" s="7"/>
      <c r="T40" s="8"/>
    </row>
    <row r="41" spans="1:20" ht="13.5" customHeight="1" thickBot="1" x14ac:dyDescent="0.3">
      <c r="A41" s="1"/>
      <c r="B41" s="12"/>
      <c r="C41" s="26"/>
      <c r="D41" s="29" t="s">
        <v>41</v>
      </c>
      <c r="E41" s="29"/>
      <c r="F41" s="29"/>
      <c r="G41" s="30"/>
      <c r="H41" s="74" t="s">
        <v>12</v>
      </c>
      <c r="I41" s="7"/>
      <c r="J41" s="33" t="str">
        <f>IF(G41=0,"",C41/G41)</f>
        <v/>
      </c>
      <c r="K41" s="38" t="s">
        <v>10</v>
      </c>
      <c r="L41" s="35"/>
      <c r="M41" s="29"/>
      <c r="N41" s="29"/>
      <c r="O41" s="7"/>
      <c r="P41" s="7"/>
      <c r="Q41" s="7"/>
      <c r="R41" s="7"/>
      <c r="S41" s="7"/>
      <c r="T41" s="8"/>
    </row>
    <row r="42" spans="1:20" ht="13.5" customHeight="1" thickBot="1" x14ac:dyDescent="0.3">
      <c r="A42" s="1"/>
      <c r="B42" s="12"/>
      <c r="C42" s="26"/>
      <c r="D42" s="40" t="s">
        <v>42</v>
      </c>
      <c r="E42" s="61"/>
      <c r="F42" s="65"/>
      <c r="G42" s="30"/>
      <c r="H42" s="75" t="s">
        <v>12</v>
      </c>
      <c r="I42" s="7"/>
      <c r="J42" s="33" t="str">
        <f>IF(G42=0,"",C42/G42)</f>
        <v/>
      </c>
      <c r="K42" s="41" t="s">
        <v>10</v>
      </c>
      <c r="L42" s="35"/>
      <c r="M42" s="29"/>
      <c r="N42" s="29"/>
      <c r="O42" s="7"/>
      <c r="P42" s="7"/>
      <c r="Q42" s="7"/>
      <c r="R42" s="7"/>
      <c r="S42" s="7"/>
      <c r="T42" s="8"/>
    </row>
    <row r="43" spans="1:20" ht="13.5" customHeight="1" thickBot="1" x14ac:dyDescent="0.3">
      <c r="A43" s="1"/>
      <c r="B43" s="12"/>
      <c r="C43" s="29"/>
      <c r="D43" s="29"/>
      <c r="E43" s="29"/>
      <c r="F43" s="29"/>
      <c r="G43" s="29"/>
      <c r="H43" s="29"/>
      <c r="I43" s="29"/>
      <c r="J43" s="29"/>
      <c r="K43" s="29"/>
      <c r="L43" s="35"/>
      <c r="M43" s="29"/>
      <c r="N43" s="29"/>
      <c r="O43" s="7"/>
      <c r="P43" s="7"/>
      <c r="Q43" s="7"/>
      <c r="R43" s="7"/>
      <c r="S43" s="7"/>
      <c r="T43" s="8"/>
    </row>
    <row r="44" spans="1:20" ht="13.5" customHeight="1" thickBot="1" x14ac:dyDescent="0.3">
      <c r="A44" s="1"/>
      <c r="B44" s="12"/>
      <c r="C44" s="33" t="str">
        <f>J40</f>
        <v/>
      </c>
      <c r="D44" s="28" t="s">
        <v>14</v>
      </c>
      <c r="E44" s="29"/>
      <c r="F44" s="29"/>
      <c r="G44" s="44" t="b">
        <v>0</v>
      </c>
      <c r="H44" s="76" t="s">
        <v>43</v>
      </c>
      <c r="I44" s="76"/>
      <c r="J44" s="76"/>
      <c r="K44" s="76"/>
      <c r="L44" s="35"/>
      <c r="M44" s="29"/>
      <c r="N44" s="29"/>
      <c r="O44" s="7"/>
      <c r="P44" s="7"/>
      <c r="Q44" s="7"/>
      <c r="R44" s="7"/>
      <c r="S44" s="7"/>
      <c r="T44" s="8"/>
    </row>
    <row r="45" spans="1:20" ht="13.5" customHeight="1" thickBot="1" x14ac:dyDescent="0.3">
      <c r="A45" s="1"/>
      <c r="B45" s="12"/>
      <c r="C45" s="33" t="str">
        <f>IF(SUM(C41)=0,"",SUM(C40:C41)/SUM(G40:G41))</f>
        <v/>
      </c>
      <c r="D45" s="45" t="s">
        <v>44</v>
      </c>
      <c r="E45" s="29"/>
      <c r="F45" s="29"/>
      <c r="G45" s="44" t="b">
        <v>0</v>
      </c>
      <c r="H45" s="76"/>
      <c r="I45" s="76"/>
      <c r="J45" s="76"/>
      <c r="K45" s="76"/>
      <c r="L45" s="35"/>
      <c r="M45" s="29"/>
      <c r="N45" s="29"/>
      <c r="O45" s="7"/>
      <c r="P45" s="7"/>
      <c r="Q45" s="7"/>
      <c r="R45" s="7"/>
      <c r="S45" s="7"/>
      <c r="T45" s="8"/>
    </row>
    <row r="46" spans="1:20" ht="13.5" customHeight="1" thickBot="1" x14ac:dyDescent="0.3">
      <c r="A46" s="1"/>
      <c r="B46" s="12"/>
      <c r="C46" s="33" t="str">
        <f>IF(SUM(C42)=0,"",SUM(C40:C42)/SUM(G40:G42))</f>
        <v/>
      </c>
      <c r="D46" s="46" t="s">
        <v>45</v>
      </c>
      <c r="E46" s="29"/>
      <c r="F46" s="29"/>
      <c r="G46" s="44" t="b">
        <v>0</v>
      </c>
      <c r="H46" s="29"/>
      <c r="I46" s="29"/>
      <c r="J46" s="29"/>
      <c r="K46" s="29"/>
      <c r="L46" s="35"/>
      <c r="M46" s="29"/>
      <c r="N46" s="29"/>
      <c r="O46" s="7"/>
      <c r="P46" s="7"/>
      <c r="Q46" s="7"/>
      <c r="R46" s="7"/>
      <c r="S46" s="7"/>
      <c r="T46" s="8"/>
    </row>
    <row r="47" spans="1:20" ht="13.5" customHeight="1" thickBot="1" x14ac:dyDescent="0.3">
      <c r="A47" s="1"/>
      <c r="B47" s="12"/>
      <c r="C47" s="29"/>
      <c r="D47" s="29"/>
      <c r="E47" s="29"/>
      <c r="F47" s="29"/>
      <c r="G47" s="29"/>
      <c r="H47" s="29"/>
      <c r="I47" s="29"/>
      <c r="J47" s="29"/>
      <c r="K47" s="29"/>
      <c r="L47" s="35"/>
      <c r="M47" s="29"/>
      <c r="N47" s="29"/>
      <c r="O47" s="7"/>
      <c r="P47" s="7"/>
      <c r="Q47" s="7"/>
      <c r="R47" s="7"/>
      <c r="S47" s="7"/>
      <c r="T47" s="8"/>
    </row>
    <row r="48" spans="1:20" ht="13.5" customHeight="1" thickBot="1" x14ac:dyDescent="0.3">
      <c r="A48" s="1"/>
      <c r="B48" s="12"/>
      <c r="C48" s="47">
        <f>MIN(C44:C46)</f>
        <v>0</v>
      </c>
      <c r="D48" s="77" t="s">
        <v>46</v>
      </c>
      <c r="E48" s="77"/>
      <c r="F48" s="50" t="s">
        <v>18</v>
      </c>
      <c r="G48" s="51"/>
      <c r="H48" s="51"/>
      <c r="I48" s="51"/>
      <c r="J48" s="52">
        <f>IF(G44=TRUE,C44,IF(G45=TRUE,C45,IF(G46=TRUE,C46,0)))</f>
        <v>0</v>
      </c>
      <c r="K48" s="53">
        <f>IF(J48=0,C48,J48)</f>
        <v>0</v>
      </c>
      <c r="L48" s="35"/>
      <c r="M48" s="29"/>
      <c r="N48" s="29"/>
      <c r="O48" s="7"/>
      <c r="P48" s="7"/>
      <c r="Q48" s="7"/>
      <c r="R48" s="7"/>
      <c r="S48" s="7"/>
      <c r="T48" s="8"/>
    </row>
    <row r="49" spans="1:20" ht="13.5" customHeight="1" x14ac:dyDescent="0.25">
      <c r="A49" s="1"/>
      <c r="B49" s="12"/>
      <c r="C49" s="29"/>
      <c r="D49" s="29"/>
      <c r="E49" s="29"/>
      <c r="F49" s="29"/>
      <c r="G49" s="29"/>
      <c r="H49" s="29"/>
      <c r="I49" s="29"/>
      <c r="J49" s="29"/>
      <c r="K49" s="29"/>
      <c r="L49" s="35"/>
      <c r="M49" s="29"/>
      <c r="N49" s="29"/>
      <c r="O49" s="7"/>
      <c r="P49" s="7"/>
      <c r="Q49" s="7"/>
      <c r="R49" s="7"/>
      <c r="S49" s="7"/>
      <c r="T49" s="8"/>
    </row>
    <row r="50" spans="1:20" ht="13.5" customHeight="1" thickBot="1" x14ac:dyDescent="0.3">
      <c r="A50" s="1"/>
      <c r="B50" s="12"/>
      <c r="C50" s="29"/>
      <c r="D50" s="29"/>
      <c r="E50" s="29"/>
      <c r="F50" s="29"/>
      <c r="G50" s="29"/>
      <c r="H50" s="29"/>
      <c r="I50" s="29"/>
      <c r="J50" s="29"/>
      <c r="K50" s="29"/>
      <c r="L50" s="35"/>
      <c r="M50" s="29"/>
      <c r="N50" s="29"/>
      <c r="O50" s="7"/>
      <c r="P50" s="7"/>
      <c r="Q50" s="7"/>
      <c r="R50" s="7"/>
      <c r="S50" s="7"/>
      <c r="T50" s="8"/>
    </row>
    <row r="51" spans="1:20" ht="13.5" customHeight="1" thickBot="1" x14ac:dyDescent="0.3">
      <c r="A51" s="1"/>
      <c r="B51" s="54" t="s">
        <v>47</v>
      </c>
      <c r="C51" s="29"/>
      <c r="D51" s="70" t="s">
        <v>48</v>
      </c>
      <c r="E51" s="71"/>
      <c r="F51" s="71"/>
      <c r="G51" s="72"/>
      <c r="H51" s="29"/>
      <c r="I51" s="29"/>
      <c r="J51" s="29"/>
      <c r="K51" s="29"/>
      <c r="L51" s="35"/>
      <c r="M51" s="29"/>
      <c r="N51" s="29"/>
      <c r="O51" s="7"/>
      <c r="P51" s="7"/>
      <c r="Q51" s="7"/>
      <c r="R51" s="7"/>
      <c r="S51" s="7"/>
      <c r="T51" s="8"/>
    </row>
    <row r="52" spans="1:20" ht="13.5" customHeight="1" thickBot="1" x14ac:dyDescent="0.3">
      <c r="A52" s="1"/>
      <c r="B52" s="12"/>
      <c r="C52" s="29"/>
      <c r="D52" s="29"/>
      <c r="E52" s="29"/>
      <c r="F52" s="29"/>
      <c r="G52" s="29"/>
      <c r="H52" s="29"/>
      <c r="I52" s="29"/>
      <c r="J52" s="29"/>
      <c r="K52" s="29"/>
      <c r="L52" s="35"/>
      <c r="M52" s="29"/>
      <c r="N52" s="29"/>
      <c r="O52" s="7"/>
      <c r="P52" s="7"/>
      <c r="Q52" s="7"/>
      <c r="R52" s="7"/>
      <c r="S52" s="7"/>
      <c r="T52" s="8"/>
    </row>
    <row r="53" spans="1:20" ht="13.5" customHeight="1" thickBot="1" x14ac:dyDescent="0.3">
      <c r="A53" s="1"/>
      <c r="B53" s="12"/>
      <c r="C53" s="26"/>
      <c r="D53" s="27" t="s">
        <v>49</v>
      </c>
      <c r="E53" s="27"/>
      <c r="F53" s="27"/>
      <c r="G53" s="78" t="s">
        <v>50</v>
      </c>
      <c r="H53" s="79"/>
      <c r="I53" s="80" t="e">
        <f>SUM(K65*C53)</f>
        <v>#VALUE!</v>
      </c>
      <c r="J53" s="81" t="s">
        <v>51</v>
      </c>
      <c r="K53" s="82"/>
      <c r="L53" s="83"/>
      <c r="M53" s="29"/>
      <c r="N53" s="29"/>
      <c r="O53" s="7"/>
      <c r="P53" s="7"/>
      <c r="Q53" s="7"/>
      <c r="R53" s="7"/>
      <c r="S53" s="7"/>
      <c r="T53" s="8"/>
    </row>
    <row r="54" spans="1:20" ht="13.5" customHeight="1" thickBot="1" x14ac:dyDescent="0.3">
      <c r="A54" s="1"/>
      <c r="B54" s="12"/>
      <c r="C54" s="26"/>
      <c r="D54" s="29" t="s">
        <v>52</v>
      </c>
      <c r="E54" s="29"/>
      <c r="F54" s="29"/>
      <c r="G54" s="84" t="s">
        <v>50</v>
      </c>
      <c r="H54" s="85"/>
      <c r="I54" s="26"/>
      <c r="J54" s="66" t="s">
        <v>53</v>
      </c>
      <c r="K54" s="86"/>
      <c r="L54" s="35"/>
      <c r="M54" s="7"/>
      <c r="N54" s="7"/>
      <c r="O54" s="7"/>
      <c r="P54" s="7"/>
      <c r="Q54" s="7"/>
      <c r="R54" s="7"/>
      <c r="S54" s="87"/>
      <c r="T54" s="8"/>
    </row>
    <row r="55" spans="1:20" ht="13.5" customHeight="1" thickBot="1" x14ac:dyDescent="0.3">
      <c r="A55" s="1"/>
      <c r="B55" s="88"/>
      <c r="C55" s="26"/>
      <c r="D55" s="61" t="s">
        <v>54</v>
      </c>
      <c r="E55" s="61"/>
      <c r="F55" s="61"/>
      <c r="G55" s="89" t="s">
        <v>50</v>
      </c>
      <c r="H55" s="90"/>
      <c r="I55" s="26"/>
      <c r="J55" s="91" t="s">
        <v>55</v>
      </c>
      <c r="K55" s="92"/>
      <c r="L55" s="35"/>
      <c r="M55" s="7"/>
      <c r="N55" s="7"/>
      <c r="O55" s="7"/>
      <c r="P55" s="7"/>
      <c r="Q55" s="7"/>
      <c r="R55" s="7"/>
      <c r="S55" s="87"/>
      <c r="T55" s="8"/>
    </row>
    <row r="56" spans="1:20" ht="13.5" customHeight="1" thickBot="1" x14ac:dyDescent="0.3">
      <c r="A56" s="1"/>
      <c r="B56" s="12"/>
      <c r="C56" s="29"/>
      <c r="D56" s="29"/>
      <c r="E56" s="29"/>
      <c r="F56" s="29"/>
      <c r="G56" s="29"/>
      <c r="H56" s="29"/>
      <c r="I56" s="29"/>
      <c r="J56" s="29"/>
      <c r="K56" s="29"/>
      <c r="L56" s="35"/>
      <c r="M56" s="7"/>
      <c r="N56" s="7"/>
      <c r="O56" s="7"/>
      <c r="P56" s="7"/>
      <c r="Q56" s="7"/>
      <c r="R56" s="7"/>
      <c r="S56" s="87"/>
      <c r="T56" s="8"/>
    </row>
    <row r="57" spans="1:20" ht="13.5" customHeight="1" thickBot="1" x14ac:dyDescent="0.3">
      <c r="A57" s="1"/>
      <c r="B57" s="12"/>
      <c r="C57" s="33" t="e">
        <f>C53-I53</f>
        <v>#VALUE!</v>
      </c>
      <c r="D57" s="43" t="s">
        <v>56</v>
      </c>
      <c r="E57" s="27"/>
      <c r="F57" s="64"/>
      <c r="G57" s="93"/>
      <c r="H57" s="94" t="s">
        <v>12</v>
      </c>
      <c r="I57" s="95" t="str">
        <f>IF(G57=0,"",C57/G57)</f>
        <v/>
      </c>
      <c r="J57" s="96" t="s">
        <v>57</v>
      </c>
      <c r="K57" s="29"/>
      <c r="L57" s="35"/>
      <c r="M57" s="29"/>
      <c r="N57" s="29"/>
      <c r="O57" s="7"/>
      <c r="P57" s="7"/>
      <c r="Q57" s="7"/>
      <c r="R57" s="7"/>
      <c r="S57" s="7"/>
      <c r="T57" s="8"/>
    </row>
    <row r="58" spans="1:20" ht="13.5" customHeight="1" thickBot="1" x14ac:dyDescent="0.3">
      <c r="A58" s="1"/>
      <c r="B58" s="12"/>
      <c r="C58" s="33">
        <f>C54-I54</f>
        <v>0</v>
      </c>
      <c r="D58" s="29" t="s">
        <v>58</v>
      </c>
      <c r="E58" s="29"/>
      <c r="F58" s="29"/>
      <c r="G58" s="93"/>
      <c r="H58" s="97" t="s">
        <v>12</v>
      </c>
      <c r="I58" s="95" t="str">
        <f>IF(G58=0,"",C58/G58)</f>
        <v/>
      </c>
      <c r="J58" s="98" t="s">
        <v>57</v>
      </c>
      <c r="K58" s="29"/>
      <c r="L58" s="35"/>
      <c r="M58" s="29"/>
      <c r="N58" s="29"/>
      <c r="O58" s="7"/>
      <c r="P58" s="7"/>
      <c r="Q58" s="7"/>
      <c r="R58" s="7"/>
      <c r="S58" s="7"/>
      <c r="T58" s="8"/>
    </row>
    <row r="59" spans="1:20" ht="13.5" customHeight="1" thickBot="1" x14ac:dyDescent="0.3">
      <c r="A59" s="1"/>
      <c r="B59" s="12"/>
      <c r="C59" s="33">
        <f>C55-I55</f>
        <v>0</v>
      </c>
      <c r="D59" s="40" t="s">
        <v>58</v>
      </c>
      <c r="E59" s="61"/>
      <c r="F59" s="65"/>
      <c r="G59" s="93"/>
      <c r="H59" s="99" t="s">
        <v>12</v>
      </c>
      <c r="I59" s="95" t="str">
        <f>IF(G59=0,"",C59/G59)</f>
        <v/>
      </c>
      <c r="J59" s="100" t="s">
        <v>57</v>
      </c>
      <c r="K59" s="29"/>
      <c r="L59" s="35"/>
      <c r="M59" s="29"/>
      <c r="N59" s="29"/>
      <c r="O59" s="7"/>
      <c r="P59" s="7"/>
      <c r="Q59" s="7"/>
      <c r="R59" s="7"/>
      <c r="S59" s="7"/>
      <c r="T59" s="8"/>
    </row>
    <row r="60" spans="1:20" ht="13.5" customHeight="1" thickBot="1" x14ac:dyDescent="0.3">
      <c r="A60" s="1"/>
      <c r="B60" s="12"/>
      <c r="C60" s="29"/>
      <c r="D60" s="29"/>
      <c r="E60" s="29"/>
      <c r="F60" s="29"/>
      <c r="G60" s="29"/>
      <c r="H60" s="29"/>
      <c r="I60" s="29"/>
      <c r="J60" s="29"/>
      <c r="K60" s="29"/>
      <c r="L60" s="35"/>
      <c r="M60" s="29"/>
      <c r="N60" s="29"/>
      <c r="O60" s="7"/>
      <c r="P60" s="7"/>
      <c r="Q60" s="7"/>
      <c r="R60" s="7"/>
      <c r="S60" s="7"/>
      <c r="T60" s="8"/>
    </row>
    <row r="61" spans="1:20" ht="13.5" customHeight="1" thickBot="1" x14ac:dyDescent="0.3">
      <c r="A61" s="1"/>
      <c r="B61" s="12"/>
      <c r="C61" s="33" t="str">
        <f>I57</f>
        <v/>
      </c>
      <c r="D61" s="101" t="s">
        <v>59</v>
      </c>
      <c r="E61" s="28"/>
      <c r="F61" s="29"/>
      <c r="G61" s="44" t="b">
        <v>0</v>
      </c>
      <c r="H61" s="29"/>
      <c r="I61" s="102" t="s">
        <v>60</v>
      </c>
      <c r="J61" s="58"/>
      <c r="K61" s="103"/>
      <c r="L61" s="35"/>
      <c r="M61" s="29"/>
      <c r="N61" s="29"/>
      <c r="O61" s="7"/>
      <c r="P61" s="7"/>
      <c r="Q61" s="7"/>
      <c r="R61" s="7"/>
      <c r="S61" s="7"/>
      <c r="T61" s="8"/>
    </row>
    <row r="62" spans="1:20" ht="13.5" customHeight="1" thickBot="1" x14ac:dyDescent="0.3">
      <c r="A62" s="1"/>
      <c r="B62" s="12"/>
      <c r="C62" s="33" t="str">
        <f>IF(SUM(C54)=0,"",SUM(C57:C58)/SUM(G57:G58))</f>
        <v/>
      </c>
      <c r="D62" s="104" t="s">
        <v>61</v>
      </c>
      <c r="E62" s="45"/>
      <c r="F62" s="29"/>
      <c r="G62" s="44" t="b">
        <v>0</v>
      </c>
      <c r="H62" s="29"/>
      <c r="I62" s="105" t="s">
        <v>62</v>
      </c>
      <c r="J62" s="60"/>
      <c r="K62" s="106"/>
      <c r="L62" s="35"/>
      <c r="M62" s="29"/>
      <c r="N62" s="29"/>
      <c r="O62" s="7"/>
      <c r="P62" s="7"/>
      <c r="Q62" s="7"/>
      <c r="R62" s="7"/>
      <c r="S62" s="7"/>
      <c r="T62" s="8"/>
    </row>
    <row r="63" spans="1:20" ht="13.5" customHeight="1" thickBot="1" x14ac:dyDescent="0.3">
      <c r="A63" s="1"/>
      <c r="B63" s="12"/>
      <c r="C63" s="33" t="str">
        <f>IF(SUM(C55)=0,"",SUM(C57:C59)/SUM(G57:G59))</f>
        <v/>
      </c>
      <c r="D63" s="107" t="s">
        <v>63</v>
      </c>
      <c r="E63" s="46"/>
      <c r="F63" s="29"/>
      <c r="G63" s="44" t="b">
        <v>0</v>
      </c>
      <c r="H63" s="29"/>
      <c r="I63" s="105" t="s">
        <v>47</v>
      </c>
      <c r="J63" s="60"/>
      <c r="K63" s="33">
        <f>C54+C55</f>
        <v>0</v>
      </c>
      <c r="L63" s="35"/>
      <c r="M63" s="29"/>
      <c r="N63" s="29"/>
      <c r="O63" s="7"/>
      <c r="P63" s="7"/>
      <c r="Q63" s="7"/>
      <c r="R63" s="7"/>
      <c r="S63" s="7"/>
      <c r="T63" s="8"/>
    </row>
    <row r="64" spans="1:20" ht="13.5" customHeight="1" thickBot="1" x14ac:dyDescent="0.3">
      <c r="A64" s="1"/>
      <c r="B64" s="12"/>
      <c r="C64" s="29"/>
      <c r="D64" s="29"/>
      <c r="E64" s="29"/>
      <c r="F64" s="29"/>
      <c r="G64" s="29"/>
      <c r="H64" s="29"/>
      <c r="I64" s="105" t="s">
        <v>64</v>
      </c>
      <c r="J64" s="60"/>
      <c r="K64" s="33">
        <f>I54+I55</f>
        <v>0</v>
      </c>
      <c r="L64" s="35"/>
      <c r="M64" s="29"/>
      <c r="N64" s="29"/>
      <c r="O64" s="7"/>
      <c r="P64" s="7"/>
      <c r="Q64" s="7"/>
      <c r="R64" s="7"/>
      <c r="S64" s="7"/>
      <c r="T64" s="8"/>
    </row>
    <row r="65" spans="1:20" ht="13.5" customHeight="1" thickBot="1" x14ac:dyDescent="0.3">
      <c r="A65" s="1"/>
      <c r="B65" s="12"/>
      <c r="C65" s="29"/>
      <c r="D65" s="7"/>
      <c r="E65" s="7"/>
      <c r="F65" s="7"/>
      <c r="G65" s="29"/>
      <c r="H65" s="29"/>
      <c r="I65" s="108" t="s">
        <v>65</v>
      </c>
      <c r="J65" s="63"/>
      <c r="K65" s="33" t="str">
        <f>IF((K63)=0,"",K64/K63)</f>
        <v/>
      </c>
      <c r="L65" s="35"/>
      <c r="M65" s="29"/>
      <c r="N65" s="29"/>
      <c r="O65" s="7"/>
      <c r="P65" s="7"/>
      <c r="Q65" s="7"/>
      <c r="R65" s="7"/>
      <c r="S65" s="7"/>
      <c r="T65" s="8"/>
    </row>
    <row r="66" spans="1:20" ht="13.5" customHeight="1" thickBot="1" x14ac:dyDescent="0.3">
      <c r="A66" s="1"/>
      <c r="B66" s="12"/>
      <c r="C66" s="29"/>
      <c r="D66" s="7"/>
      <c r="E66" s="7"/>
      <c r="F66" s="7"/>
      <c r="G66" s="29"/>
      <c r="H66" s="29"/>
      <c r="I66" s="60"/>
      <c r="J66" s="60"/>
      <c r="K66" s="109"/>
      <c r="L66" s="35"/>
      <c r="M66" s="29"/>
      <c r="N66" s="29"/>
      <c r="O66" s="7"/>
      <c r="P66" s="7"/>
      <c r="Q66" s="7"/>
      <c r="R66" s="7"/>
      <c r="S66" s="7"/>
      <c r="T66" s="8"/>
    </row>
    <row r="67" spans="1:20" ht="13.5" customHeight="1" thickBot="1" x14ac:dyDescent="0.3">
      <c r="A67" s="1"/>
      <c r="B67" s="12"/>
      <c r="C67" s="47">
        <f>MIN(C61:C63)</f>
        <v>0</v>
      </c>
      <c r="D67" s="110" t="s">
        <v>66</v>
      </c>
      <c r="E67" s="111"/>
      <c r="F67" s="50" t="s">
        <v>18</v>
      </c>
      <c r="G67" s="51"/>
      <c r="H67" s="51"/>
      <c r="I67" s="51"/>
      <c r="J67" s="52">
        <f>IF(G61=TRUE,C61,IF(G62=TRUE,C62,IF(G63=TRUE,C63,0)))</f>
        <v>0</v>
      </c>
      <c r="K67" s="53">
        <f>IF(J67=0,C67,J67)</f>
        <v>0</v>
      </c>
      <c r="L67" s="35"/>
      <c r="M67" s="29"/>
      <c r="N67" s="29"/>
      <c r="O67" s="7"/>
      <c r="P67" s="7"/>
      <c r="Q67" s="7"/>
      <c r="R67" s="7"/>
      <c r="S67" s="7"/>
      <c r="T67" s="8"/>
    </row>
    <row r="68" spans="1:20" ht="13.5" customHeight="1" x14ac:dyDescent="0.25">
      <c r="A68" s="1"/>
      <c r="B68" s="12"/>
      <c r="C68" s="29"/>
      <c r="D68" s="29"/>
      <c r="E68" s="29"/>
      <c r="F68" s="29"/>
      <c r="G68" s="29"/>
      <c r="H68" s="29"/>
      <c r="I68" s="29"/>
      <c r="J68" s="29"/>
      <c r="K68" s="29"/>
      <c r="L68" s="35"/>
      <c r="M68" s="29"/>
      <c r="N68" s="29"/>
      <c r="O68" s="7"/>
      <c r="P68" s="7"/>
      <c r="Q68" s="7"/>
      <c r="R68" s="7"/>
      <c r="S68" s="7"/>
      <c r="T68" s="8"/>
    </row>
    <row r="69" spans="1:20" ht="13.5" customHeight="1" thickBot="1" x14ac:dyDescent="0.3">
      <c r="A69" s="1"/>
      <c r="B69" s="12"/>
      <c r="C69" s="29"/>
      <c r="D69" s="29"/>
      <c r="E69" s="29"/>
      <c r="F69" s="29"/>
      <c r="G69" s="29"/>
      <c r="H69" s="29"/>
      <c r="I69" s="29"/>
      <c r="J69" s="29"/>
      <c r="K69" s="29"/>
      <c r="L69" s="35"/>
      <c r="M69" s="29"/>
      <c r="N69" s="29"/>
      <c r="O69" s="7"/>
      <c r="P69" s="7"/>
      <c r="Q69" s="7"/>
      <c r="R69" s="7"/>
      <c r="S69" s="7"/>
      <c r="T69" s="8"/>
    </row>
    <row r="70" spans="1:20" ht="13.5" customHeight="1" thickBot="1" x14ac:dyDescent="0.3">
      <c r="A70" s="1"/>
      <c r="B70" s="54" t="s">
        <v>67</v>
      </c>
      <c r="C70" s="29"/>
      <c r="D70" s="112" t="s">
        <v>68</v>
      </c>
      <c r="E70" s="113"/>
      <c r="F70" s="114"/>
      <c r="G70" s="29"/>
      <c r="H70" s="29"/>
      <c r="I70" s="29"/>
      <c r="J70" s="29"/>
      <c r="K70" s="29"/>
      <c r="L70" s="35"/>
      <c r="M70" s="29"/>
      <c r="N70" s="29"/>
      <c r="O70" s="7"/>
      <c r="P70" s="7"/>
      <c r="Q70" s="7"/>
      <c r="R70" s="7"/>
      <c r="S70" s="7"/>
      <c r="T70" s="8"/>
    </row>
    <row r="71" spans="1:20" ht="13.5" customHeight="1" thickBot="1" x14ac:dyDescent="0.3">
      <c r="A71" s="1"/>
      <c r="B71" s="12"/>
      <c r="C71" s="29"/>
      <c r="D71" s="7"/>
      <c r="E71" s="7"/>
      <c r="F71" s="7"/>
      <c r="G71" s="29"/>
      <c r="H71" s="29"/>
      <c r="I71" s="29"/>
      <c r="J71" s="29"/>
      <c r="K71" s="29"/>
      <c r="L71" s="35"/>
      <c r="M71" s="29"/>
      <c r="N71" s="29"/>
      <c r="O71" s="7"/>
      <c r="P71" s="7"/>
      <c r="Q71" s="7"/>
      <c r="R71" s="7"/>
      <c r="S71" s="7"/>
      <c r="T71" s="8"/>
    </row>
    <row r="72" spans="1:20" ht="13.5" customHeight="1" thickBot="1" x14ac:dyDescent="0.3">
      <c r="A72" s="1"/>
      <c r="B72" s="12" t="s">
        <v>30</v>
      </c>
      <c r="C72" s="26"/>
      <c r="D72" s="101" t="s">
        <v>69</v>
      </c>
      <c r="E72" s="29"/>
      <c r="F72" s="29"/>
      <c r="G72" s="30"/>
      <c r="H72" s="115" t="s">
        <v>12</v>
      </c>
      <c r="I72" s="116"/>
      <c r="J72" s="33" t="str">
        <f>IF((G72)=0,"",C72/G72)</f>
        <v/>
      </c>
      <c r="K72" s="31" t="s">
        <v>10</v>
      </c>
      <c r="L72" s="35"/>
      <c r="M72" s="29"/>
      <c r="N72" s="29"/>
      <c r="O72" s="7"/>
      <c r="P72" s="7"/>
      <c r="Q72" s="7"/>
      <c r="R72" s="7"/>
      <c r="S72" s="7"/>
      <c r="T72" s="8"/>
    </row>
    <row r="73" spans="1:20" ht="13.5" customHeight="1" thickBot="1" x14ac:dyDescent="0.3">
      <c r="A73" s="1"/>
      <c r="B73" s="12"/>
      <c r="C73" s="26"/>
      <c r="D73" s="36" t="s">
        <v>70</v>
      </c>
      <c r="E73" s="39">
        <v>2016</v>
      </c>
      <c r="F73" s="29"/>
      <c r="G73" s="30">
        <v>12</v>
      </c>
      <c r="H73" s="115" t="s">
        <v>12</v>
      </c>
      <c r="I73" s="116"/>
      <c r="J73" s="33">
        <f>IF((G73)=0,"",C73/G73)</f>
        <v>0</v>
      </c>
      <c r="K73" s="38" t="s">
        <v>10</v>
      </c>
      <c r="L73" s="35"/>
      <c r="M73" s="29"/>
      <c r="N73" s="29"/>
      <c r="O73" s="7"/>
      <c r="P73" s="7"/>
      <c r="Q73" s="7"/>
      <c r="R73" s="7"/>
      <c r="S73" s="7"/>
      <c r="T73" s="8"/>
    </row>
    <row r="74" spans="1:20" ht="13.5" customHeight="1" thickBot="1" x14ac:dyDescent="0.3">
      <c r="A74" s="1"/>
      <c r="B74" s="12"/>
      <c r="C74" s="26"/>
      <c r="D74" s="40" t="s">
        <v>70</v>
      </c>
      <c r="E74" s="39"/>
      <c r="F74" s="29"/>
      <c r="G74" s="117"/>
      <c r="H74" s="118" t="s">
        <v>12</v>
      </c>
      <c r="I74" s="118"/>
      <c r="J74" s="119" t="str">
        <f>IF((G74)=0,"",C74/G74)</f>
        <v/>
      </c>
      <c r="K74" s="41" t="s">
        <v>10</v>
      </c>
      <c r="L74" s="35"/>
      <c r="M74" s="29"/>
      <c r="N74" s="29"/>
      <c r="O74" s="7"/>
      <c r="P74" s="7"/>
      <c r="Q74" s="7"/>
      <c r="R74" s="7"/>
      <c r="S74" s="7"/>
      <c r="T74" s="8"/>
    </row>
    <row r="75" spans="1:20" ht="13.5" customHeight="1" thickBot="1" x14ac:dyDescent="0.3">
      <c r="A75" s="1"/>
      <c r="B75" s="12"/>
      <c r="C75" s="29"/>
      <c r="D75" s="29"/>
      <c r="E75" s="29"/>
      <c r="F75" s="29"/>
      <c r="G75" s="29"/>
      <c r="H75" s="29"/>
      <c r="I75" s="29"/>
      <c r="J75" s="29"/>
      <c r="K75" s="29"/>
      <c r="L75" s="35"/>
      <c r="M75" s="29"/>
      <c r="N75" s="29"/>
      <c r="O75" s="7"/>
      <c r="P75" s="7"/>
      <c r="Q75" s="7"/>
      <c r="R75" s="7"/>
      <c r="S75" s="7"/>
      <c r="T75" s="8"/>
    </row>
    <row r="76" spans="1:20" ht="13.5" customHeight="1" thickBot="1" x14ac:dyDescent="0.3">
      <c r="A76" s="1"/>
      <c r="B76" s="12"/>
      <c r="C76" s="33" t="str">
        <f>J72</f>
        <v/>
      </c>
      <c r="D76" s="28" t="s">
        <v>71</v>
      </c>
      <c r="E76" s="29"/>
      <c r="F76" s="29"/>
      <c r="G76" s="44" t="b">
        <v>0</v>
      </c>
      <c r="H76" s="29"/>
      <c r="I76" s="29"/>
      <c r="J76" s="29"/>
      <c r="K76" s="29"/>
      <c r="L76" s="35"/>
      <c r="M76" s="29"/>
      <c r="N76" s="29"/>
      <c r="O76" s="7"/>
      <c r="P76" s="7"/>
      <c r="Q76" s="7"/>
      <c r="R76" s="7"/>
      <c r="S76" s="7"/>
      <c r="T76" s="8"/>
    </row>
    <row r="77" spans="1:20" ht="13.5" customHeight="1" thickBot="1" x14ac:dyDescent="0.3">
      <c r="A77" s="1"/>
      <c r="B77" s="12"/>
      <c r="C77" s="33">
        <f>IF(SUM(G72:G73)=0,"",SUM(C72:C73)/SUM(G72:G73))</f>
        <v>0</v>
      </c>
      <c r="D77" s="45" t="s">
        <v>72</v>
      </c>
      <c r="E77" s="29"/>
      <c r="F77" s="29"/>
      <c r="G77" s="44" t="b">
        <v>0</v>
      </c>
      <c r="H77" s="29"/>
      <c r="I77" s="29"/>
      <c r="J77" s="29"/>
      <c r="K77" s="29"/>
      <c r="L77" s="35"/>
      <c r="M77" s="29"/>
      <c r="N77" s="29"/>
      <c r="O77" s="7"/>
      <c r="P77" s="7"/>
      <c r="Q77" s="7"/>
      <c r="R77" s="7"/>
      <c r="S77" s="7"/>
      <c r="T77" s="8"/>
    </row>
    <row r="78" spans="1:20" ht="13.5" customHeight="1" thickBot="1" x14ac:dyDescent="0.3">
      <c r="A78" s="1"/>
      <c r="B78" s="12"/>
      <c r="C78" s="33">
        <f>IF(SUM(G72:G74)=0,"",SUM(C72:C74)/SUM(G72:G74))</f>
        <v>0</v>
      </c>
      <c r="D78" s="46" t="s">
        <v>73</v>
      </c>
      <c r="E78" s="29"/>
      <c r="F78" s="29"/>
      <c r="G78" s="44" t="b">
        <v>0</v>
      </c>
      <c r="H78" s="29"/>
      <c r="I78" s="29"/>
      <c r="J78" s="29"/>
      <c r="K78" s="29"/>
      <c r="L78" s="35"/>
      <c r="M78" s="29"/>
      <c r="N78" s="29"/>
      <c r="O78" s="7"/>
      <c r="P78" s="7"/>
      <c r="Q78" s="7"/>
      <c r="R78" s="7"/>
      <c r="S78" s="7"/>
      <c r="T78" s="8"/>
    </row>
    <row r="79" spans="1:20" ht="13.5" customHeight="1" thickBot="1" x14ac:dyDescent="0.3">
      <c r="A79" s="1"/>
      <c r="B79" s="12"/>
      <c r="C79" s="29"/>
      <c r="D79" s="29" t="s">
        <v>30</v>
      </c>
      <c r="E79" s="29"/>
      <c r="F79" s="29"/>
      <c r="G79" s="29"/>
      <c r="H79" s="29"/>
      <c r="I79" s="29"/>
      <c r="J79" s="29"/>
      <c r="K79" s="29"/>
      <c r="L79" s="35"/>
      <c r="M79" s="29"/>
      <c r="N79" s="29"/>
      <c r="O79" s="7"/>
      <c r="P79" s="7"/>
      <c r="Q79" s="7"/>
      <c r="R79" s="7"/>
      <c r="S79" s="7"/>
      <c r="T79" s="8"/>
    </row>
    <row r="80" spans="1:20" ht="13.5" customHeight="1" thickBot="1" x14ac:dyDescent="0.3">
      <c r="A80" s="1"/>
      <c r="B80" s="12"/>
      <c r="C80" s="47">
        <f>MIN(C76,C77,C78)</f>
        <v>0</v>
      </c>
      <c r="D80" s="110" t="s">
        <v>74</v>
      </c>
      <c r="E80" s="111"/>
      <c r="F80" s="50" t="s">
        <v>18</v>
      </c>
      <c r="G80" s="51"/>
      <c r="H80" s="51"/>
      <c r="I80" s="51"/>
      <c r="J80" s="52">
        <f>IF(G76=TRUE,C76,IF(G77=TRUE,C77,IF(G78=TRUE,C78,0)))</f>
        <v>0</v>
      </c>
      <c r="K80" s="53">
        <f>IF(J80=0,C80,J80)</f>
        <v>0</v>
      </c>
      <c r="L80" s="35"/>
      <c r="M80" s="29"/>
      <c r="N80" s="29"/>
      <c r="O80" s="7"/>
      <c r="P80" s="7"/>
      <c r="Q80" s="7"/>
      <c r="R80" s="7"/>
      <c r="S80" s="7"/>
      <c r="T80" s="8"/>
    </row>
    <row r="81" spans="1:20" ht="13.5" customHeight="1" x14ac:dyDescent="0.25">
      <c r="A81" s="1"/>
      <c r="B81" s="12"/>
      <c r="C81" s="29"/>
      <c r="D81" s="29"/>
      <c r="E81" s="29"/>
      <c r="F81" s="29"/>
      <c r="G81" s="29"/>
      <c r="H81" s="29"/>
      <c r="I81" s="29"/>
      <c r="J81" s="29"/>
      <c r="K81" s="29"/>
      <c r="L81" s="35"/>
      <c r="M81" s="29"/>
      <c r="N81" s="29"/>
      <c r="O81" s="7"/>
      <c r="P81" s="7"/>
      <c r="Q81" s="7"/>
      <c r="R81" s="7"/>
      <c r="S81" s="7"/>
      <c r="T81" s="8"/>
    </row>
    <row r="82" spans="1:20" ht="13.5" customHeight="1" thickBot="1" x14ac:dyDescent="0.3">
      <c r="A82" s="1"/>
      <c r="B82" s="12"/>
      <c r="C82" s="29"/>
      <c r="D82" s="29"/>
      <c r="E82" s="29"/>
      <c r="F82" s="29"/>
      <c r="G82" s="29"/>
      <c r="H82" s="29"/>
      <c r="I82" s="29"/>
      <c r="J82" s="29"/>
      <c r="K82" s="29"/>
      <c r="L82" s="35"/>
      <c r="M82" s="29"/>
      <c r="N82" s="29"/>
      <c r="O82" s="7"/>
      <c r="P82" s="7"/>
      <c r="Q82" s="7"/>
      <c r="R82" s="7"/>
      <c r="S82" s="7"/>
      <c r="T82" s="8"/>
    </row>
    <row r="83" spans="1:20" ht="13.5" customHeight="1" thickBot="1" x14ac:dyDescent="0.3">
      <c r="A83" s="1"/>
      <c r="B83" s="120" t="s">
        <v>75</v>
      </c>
      <c r="C83" s="29"/>
      <c r="D83" s="112" t="s">
        <v>68</v>
      </c>
      <c r="E83" s="113"/>
      <c r="F83" s="114"/>
      <c r="G83" s="29"/>
      <c r="H83" s="29"/>
      <c r="I83" s="29"/>
      <c r="J83" s="29"/>
      <c r="K83" s="29"/>
      <c r="L83" s="35"/>
      <c r="M83" s="29"/>
      <c r="N83" s="29"/>
      <c r="O83" s="7"/>
      <c r="P83" s="7"/>
      <c r="Q83" s="7"/>
      <c r="R83" s="7"/>
      <c r="S83" s="7"/>
      <c r="T83" s="8"/>
    </row>
    <row r="84" spans="1:20" ht="13.5" customHeight="1" thickBot="1" x14ac:dyDescent="0.3">
      <c r="A84" s="1"/>
      <c r="B84" s="12"/>
      <c r="C84" s="29"/>
      <c r="D84" s="29"/>
      <c r="E84" s="29"/>
      <c r="F84" s="29"/>
      <c r="G84" s="29"/>
      <c r="H84" s="29"/>
      <c r="I84" s="29"/>
      <c r="J84" s="29"/>
      <c r="K84" s="29"/>
      <c r="L84" s="35"/>
      <c r="M84" s="29"/>
      <c r="N84" s="29"/>
      <c r="O84" s="7"/>
      <c r="P84" s="7"/>
      <c r="Q84" s="7"/>
      <c r="R84" s="7"/>
      <c r="S84" s="7"/>
      <c r="T84" s="8"/>
    </row>
    <row r="85" spans="1:20" ht="13.5" customHeight="1" thickBot="1" x14ac:dyDescent="0.3">
      <c r="A85" s="1"/>
      <c r="B85" s="12"/>
      <c r="C85" s="26"/>
      <c r="D85" s="27" t="s">
        <v>76</v>
      </c>
      <c r="E85" s="27"/>
      <c r="F85" s="27"/>
      <c r="G85" s="27"/>
      <c r="H85" s="27"/>
      <c r="I85" s="28"/>
      <c r="J85" s="119">
        <f>C85</f>
        <v>0</v>
      </c>
      <c r="K85" s="31" t="s">
        <v>10</v>
      </c>
      <c r="L85" s="121" t="b">
        <v>0</v>
      </c>
      <c r="M85" s="29"/>
      <c r="N85" s="29"/>
      <c r="O85" s="29"/>
      <c r="P85" s="7"/>
      <c r="Q85" s="7"/>
      <c r="R85" s="7"/>
      <c r="S85" s="7"/>
      <c r="T85" s="7"/>
    </row>
    <row r="86" spans="1:20" ht="13.5" customHeight="1" thickBot="1" x14ac:dyDescent="0.3">
      <c r="A86" s="1"/>
      <c r="B86" s="12"/>
      <c r="C86" s="26"/>
      <c r="D86" s="29" t="s">
        <v>77</v>
      </c>
      <c r="E86" s="29"/>
      <c r="F86" s="29"/>
      <c r="G86" s="29"/>
      <c r="H86" s="29"/>
      <c r="I86" s="45"/>
      <c r="J86" s="119">
        <f>C86/12</f>
        <v>0</v>
      </c>
      <c r="K86" s="41" t="s">
        <v>10</v>
      </c>
      <c r="L86" s="121" t="b">
        <v>0</v>
      </c>
      <c r="M86" s="29"/>
      <c r="N86" s="29"/>
      <c r="O86" s="29"/>
      <c r="P86" s="7"/>
      <c r="Q86" s="7"/>
      <c r="R86" s="7"/>
      <c r="S86" s="7"/>
      <c r="T86" s="7"/>
    </row>
    <row r="87" spans="1:20" ht="13.5" customHeight="1" thickBot="1" x14ac:dyDescent="0.3">
      <c r="A87" s="1"/>
      <c r="B87" s="12"/>
      <c r="C87" s="26"/>
      <c r="D87" s="29" t="s">
        <v>78</v>
      </c>
      <c r="E87" s="29"/>
      <c r="F87" s="29"/>
      <c r="G87" s="29"/>
      <c r="H87" s="29"/>
      <c r="I87" s="122"/>
      <c r="J87" s="123"/>
      <c r="K87" s="29"/>
      <c r="L87" s="35"/>
      <c r="M87" s="29"/>
      <c r="N87" s="29"/>
      <c r="O87" s="7"/>
      <c r="P87" s="7"/>
      <c r="Q87" s="7"/>
      <c r="R87" s="7"/>
      <c r="S87" s="7"/>
      <c r="T87" s="8"/>
    </row>
    <row r="88" spans="1:20" ht="13.5" customHeight="1" thickBot="1" x14ac:dyDescent="0.3">
      <c r="A88" s="1"/>
      <c r="B88" s="12"/>
      <c r="C88" s="80">
        <f>C87*25%/12</f>
        <v>0</v>
      </c>
      <c r="D88" s="7" t="s">
        <v>79</v>
      </c>
      <c r="E88" s="29"/>
      <c r="F88" s="29"/>
      <c r="G88" s="29"/>
      <c r="H88" s="29"/>
      <c r="I88" s="122"/>
      <c r="J88" s="123"/>
      <c r="K88" s="29"/>
      <c r="L88" s="35"/>
      <c r="M88" s="8"/>
      <c r="N88" s="7"/>
      <c r="O88" s="7"/>
      <c r="P88" s="8"/>
      <c r="Q88" s="8"/>
      <c r="R88" s="8"/>
      <c r="S88" s="8"/>
      <c r="T88" s="8"/>
    </row>
    <row r="89" spans="1:20" ht="13.5" customHeight="1" thickBot="1" x14ac:dyDescent="0.3">
      <c r="A89" s="1"/>
      <c r="B89" s="12"/>
      <c r="C89" s="80">
        <f>IF(L85=TRUE,(J85+C88),IF(L86=TRUE,(J86+C88),0))</f>
        <v>0</v>
      </c>
      <c r="D89" s="124" t="s">
        <v>80</v>
      </c>
      <c r="E89" s="61"/>
      <c r="F89" s="61"/>
      <c r="G89" s="61"/>
      <c r="H89" s="61"/>
      <c r="I89" s="125"/>
      <c r="J89" s="123"/>
      <c r="K89" s="29"/>
      <c r="L89" s="35"/>
      <c r="M89" s="8"/>
      <c r="N89" s="8"/>
      <c r="O89" s="8"/>
      <c r="P89" s="8"/>
      <c r="Q89" s="8"/>
      <c r="R89" s="8"/>
      <c r="S89" s="8"/>
      <c r="T89" s="8"/>
    </row>
    <row r="90" spans="1:20" ht="13.5" customHeight="1" thickBot="1" x14ac:dyDescent="0.3">
      <c r="A90" s="1"/>
      <c r="B90" s="12"/>
      <c r="C90" s="7"/>
      <c r="D90" s="7"/>
      <c r="E90" s="29"/>
      <c r="F90" s="29"/>
      <c r="G90" s="29"/>
      <c r="H90" s="29"/>
      <c r="I90" s="123"/>
      <c r="J90" s="123"/>
      <c r="K90" s="29"/>
      <c r="L90" s="35"/>
      <c r="M90" s="8"/>
      <c r="N90" s="8"/>
      <c r="O90" s="8"/>
      <c r="P90" s="8"/>
      <c r="Q90" s="8"/>
      <c r="R90" s="8"/>
      <c r="S90" s="8"/>
      <c r="T90" s="8"/>
    </row>
    <row r="91" spans="1:20" ht="13.5" customHeight="1" thickBot="1" x14ac:dyDescent="0.3">
      <c r="A91" s="1"/>
      <c r="B91" s="126" t="s">
        <v>81</v>
      </c>
      <c r="C91" s="7" t="s">
        <v>82</v>
      </c>
      <c r="D91" s="7"/>
      <c r="E91" s="29"/>
      <c r="F91" s="29"/>
      <c r="G91" s="29"/>
      <c r="H91" s="29"/>
      <c r="I91" s="123"/>
      <c r="J91" s="123"/>
      <c r="K91" s="29"/>
      <c r="L91" s="35"/>
      <c r="M91" s="8"/>
      <c r="N91" s="8"/>
      <c r="O91" s="8"/>
      <c r="P91" s="8"/>
      <c r="Q91" s="8"/>
      <c r="R91" s="8"/>
      <c r="S91" s="8"/>
      <c r="T91" s="8"/>
    </row>
    <row r="92" spans="1:20" ht="13.5" customHeight="1" thickBot="1" x14ac:dyDescent="0.3">
      <c r="A92" s="1"/>
      <c r="B92" s="12"/>
      <c r="C92" s="7"/>
      <c r="D92" s="7"/>
      <c r="E92" s="29"/>
      <c r="F92" s="29"/>
      <c r="G92" s="29"/>
      <c r="H92" s="29"/>
      <c r="I92" s="123"/>
      <c r="J92" s="123"/>
      <c r="K92" s="29"/>
      <c r="L92" s="35"/>
      <c r="M92" s="8"/>
      <c r="N92" s="8"/>
      <c r="O92" s="8"/>
      <c r="P92" s="8"/>
      <c r="Q92" s="8"/>
      <c r="R92" s="8"/>
      <c r="S92" s="8"/>
      <c r="T92" s="8"/>
    </row>
    <row r="93" spans="1:20" ht="13.5" customHeight="1" thickBot="1" x14ac:dyDescent="0.3">
      <c r="A93" s="1"/>
      <c r="B93" s="12"/>
      <c r="C93" s="26"/>
      <c r="D93" s="127" t="s">
        <v>83</v>
      </c>
      <c r="E93" s="39"/>
      <c r="F93" s="29"/>
      <c r="G93" s="33">
        <f>SUM(C93/12)</f>
        <v>0</v>
      </c>
      <c r="H93" s="79" t="s">
        <v>84</v>
      </c>
      <c r="I93" s="128"/>
      <c r="J93" s="129" t="s">
        <v>85</v>
      </c>
      <c r="K93" s="130"/>
      <c r="L93" s="121" t="b">
        <v>0</v>
      </c>
      <c r="M93" s="8"/>
      <c r="N93" s="8"/>
      <c r="O93" s="8"/>
      <c r="P93" s="8"/>
      <c r="Q93" s="8"/>
      <c r="R93" s="8"/>
      <c r="S93" s="8"/>
      <c r="T93" s="8"/>
    </row>
    <row r="94" spans="1:20" ht="13.5" customHeight="1" thickBot="1" x14ac:dyDescent="0.3">
      <c r="A94" s="1"/>
      <c r="B94" s="12"/>
      <c r="C94" s="26"/>
      <c r="D94" s="131" t="s">
        <v>83</v>
      </c>
      <c r="E94" s="39"/>
      <c r="F94" s="29"/>
      <c r="G94" s="33">
        <f>SUM(C93+C94)/24</f>
        <v>0</v>
      </c>
      <c r="H94" s="90" t="s">
        <v>86</v>
      </c>
      <c r="I94" s="132"/>
      <c r="J94" s="129"/>
      <c r="K94" s="130"/>
      <c r="L94" s="121" t="b">
        <v>0</v>
      </c>
      <c r="M94" s="8"/>
      <c r="N94" s="8"/>
      <c r="O94" s="8"/>
      <c r="P94" s="8"/>
      <c r="Q94" s="8"/>
      <c r="R94" s="8"/>
      <c r="S94" s="8"/>
      <c r="T94" s="8"/>
    </row>
    <row r="95" spans="1:20" ht="13.5" customHeight="1" x14ac:dyDescent="0.25">
      <c r="A95" s="1"/>
      <c r="B95" s="12"/>
      <c r="C95" s="7"/>
      <c r="D95" s="7"/>
      <c r="E95" s="29"/>
      <c r="F95" s="29"/>
      <c r="G95" s="29"/>
      <c r="H95" s="29"/>
      <c r="I95" s="123"/>
      <c r="J95" s="123"/>
      <c r="K95" s="29"/>
      <c r="L95" s="133">
        <f>IF(L93=TRUE,G93,IF(L94=TRUE,G94,0))</f>
        <v>0</v>
      </c>
      <c r="M95" s="8"/>
      <c r="N95" s="8"/>
      <c r="O95" s="8"/>
      <c r="P95" s="8"/>
      <c r="Q95" s="8"/>
      <c r="R95" s="8"/>
      <c r="S95" s="8"/>
      <c r="T95" s="8"/>
    </row>
    <row r="96" spans="1:20" ht="13.5" customHeight="1" thickBot="1" x14ac:dyDescent="0.3">
      <c r="A96" s="1"/>
      <c r="B96" s="12"/>
      <c r="C96" s="7"/>
      <c r="D96" s="7"/>
      <c r="E96" s="29"/>
      <c r="F96" s="29"/>
      <c r="G96" s="29"/>
      <c r="H96" s="29"/>
      <c r="I96" s="123"/>
      <c r="J96" s="123"/>
      <c r="K96" s="29"/>
      <c r="L96" s="35"/>
      <c r="M96" s="8"/>
      <c r="N96" s="8"/>
      <c r="O96" s="8"/>
      <c r="P96" s="8"/>
      <c r="Q96" s="8"/>
      <c r="R96" s="8"/>
      <c r="S96" s="8"/>
      <c r="T96" s="8"/>
    </row>
    <row r="97" spans="1:20" ht="13.5" customHeight="1" thickBot="1" x14ac:dyDescent="0.3">
      <c r="A97" s="1"/>
      <c r="B97" s="134" t="s">
        <v>87</v>
      </c>
      <c r="C97" s="135"/>
      <c r="D97" s="136">
        <f>SUM(C89+C35+K21+K48+K67+K80)-(L95)</f>
        <v>0</v>
      </c>
      <c r="E97" s="29"/>
      <c r="F97" s="29"/>
      <c r="G97" s="29"/>
      <c r="H97" s="29"/>
      <c r="I97" s="123"/>
      <c r="J97" s="123"/>
      <c r="K97" s="29"/>
      <c r="L97" s="35"/>
      <c r="M97" s="8"/>
      <c r="N97" s="8"/>
      <c r="O97" s="8"/>
      <c r="P97" s="8"/>
      <c r="Q97" s="8"/>
      <c r="R97" s="8"/>
      <c r="S97" s="8"/>
      <c r="T97" s="8"/>
    </row>
    <row r="98" spans="1:20" ht="13.5" customHeight="1" thickBot="1" x14ac:dyDescent="0.3">
      <c r="A98" s="1"/>
      <c r="B98" s="137"/>
      <c r="C98" s="138"/>
      <c r="D98" s="138"/>
      <c r="E98" s="138"/>
      <c r="F98" s="138"/>
      <c r="G98" s="138"/>
      <c r="H98" s="138"/>
      <c r="I98" s="138"/>
      <c r="J98" s="138"/>
      <c r="K98" s="138"/>
      <c r="L98" s="139"/>
      <c r="M98" s="8"/>
      <c r="N98" s="8"/>
      <c r="O98" s="8"/>
      <c r="P98" s="8"/>
      <c r="Q98" s="8"/>
      <c r="R98" s="8"/>
      <c r="S98" s="8"/>
      <c r="T98" s="8"/>
    </row>
    <row r="99" spans="1:20" ht="13.5" customHeight="1" thickBot="1" x14ac:dyDescent="0.3">
      <c r="A99" s="1"/>
      <c r="B99" s="7"/>
      <c r="C99" s="29"/>
      <c r="D99" s="29"/>
      <c r="E99" s="29"/>
      <c r="F99" s="29"/>
      <c r="G99" s="29"/>
      <c r="H99" s="29"/>
      <c r="I99" s="29"/>
      <c r="J99" s="29"/>
      <c r="K99" s="29"/>
      <c r="L99" s="29"/>
      <c r="M99" s="8"/>
      <c r="N99" s="8"/>
      <c r="O99" s="8"/>
      <c r="P99" s="8"/>
      <c r="Q99" s="8"/>
      <c r="R99" s="8"/>
      <c r="S99" s="8"/>
      <c r="T99" s="8"/>
    </row>
    <row r="100" spans="1:20" ht="13.5" customHeight="1" thickBot="1" x14ac:dyDescent="0.3">
      <c r="A100" s="1"/>
      <c r="B100" s="140" t="s">
        <v>88</v>
      </c>
      <c r="C100" s="141"/>
      <c r="D100" s="8"/>
      <c r="E100" s="8"/>
      <c r="F100" s="8"/>
      <c r="G100" s="8"/>
      <c r="H100" s="8"/>
      <c r="I100" s="8"/>
      <c r="J100" s="8"/>
      <c r="K100" s="8"/>
      <c r="L100" s="8"/>
      <c r="M100" s="8"/>
      <c r="N100" s="8"/>
      <c r="O100" s="8"/>
      <c r="P100" s="8"/>
      <c r="Q100" s="8"/>
      <c r="R100" s="8"/>
      <c r="S100" s="8"/>
      <c r="T100" s="8"/>
    </row>
    <row r="101" spans="1:20" ht="13.5" customHeight="1" x14ac:dyDescent="0.25">
      <c r="A101" s="1"/>
      <c r="B101" s="142"/>
      <c r="C101" s="143"/>
      <c r="D101" s="144"/>
      <c r="E101" s="144"/>
      <c r="F101" s="144"/>
      <c r="G101" s="144"/>
      <c r="H101" s="144"/>
      <c r="I101" s="144"/>
      <c r="J101" s="144"/>
      <c r="K101" s="144"/>
      <c r="L101" s="145"/>
      <c r="M101" s="8"/>
      <c r="N101" s="8"/>
      <c r="O101" s="8"/>
      <c r="P101" s="8"/>
      <c r="Q101" s="8"/>
      <c r="R101" s="8"/>
      <c r="S101" s="8"/>
      <c r="T101" s="8"/>
    </row>
    <row r="102" spans="1:20" ht="13.5" customHeight="1" x14ac:dyDescent="0.25">
      <c r="A102" s="1"/>
      <c r="B102" s="146"/>
      <c r="C102" s="143"/>
      <c r="D102" s="143"/>
      <c r="E102" s="143"/>
      <c r="F102" s="143"/>
      <c r="G102" s="143"/>
      <c r="H102" s="143"/>
      <c r="I102" s="143"/>
      <c r="J102" s="143"/>
      <c r="K102" s="143"/>
      <c r="L102" s="147"/>
      <c r="M102" s="8"/>
      <c r="N102" s="8"/>
      <c r="O102" s="8"/>
      <c r="P102" s="8"/>
      <c r="Q102" s="8"/>
      <c r="R102" s="8"/>
      <c r="S102" s="8"/>
      <c r="T102" s="8"/>
    </row>
    <row r="103" spans="1:20" ht="13.5" customHeight="1" x14ac:dyDescent="0.25">
      <c r="A103" s="1"/>
      <c r="B103" s="146"/>
      <c r="C103" s="143"/>
      <c r="D103" s="143"/>
      <c r="E103" s="143"/>
      <c r="F103" s="143"/>
      <c r="G103" s="143"/>
      <c r="H103" s="143"/>
      <c r="I103" s="143"/>
      <c r="J103" s="143"/>
      <c r="K103" s="143"/>
      <c r="L103" s="147"/>
      <c r="M103" s="8"/>
      <c r="N103" s="8"/>
      <c r="O103" s="8"/>
      <c r="P103" s="8"/>
      <c r="Q103" s="8"/>
      <c r="R103" s="8"/>
      <c r="S103" s="8"/>
      <c r="T103" s="8"/>
    </row>
    <row r="104" spans="1:20" ht="13.5" customHeight="1" x14ac:dyDescent="0.25">
      <c r="A104" s="1"/>
      <c r="B104" s="146"/>
      <c r="C104" s="143"/>
      <c r="D104" s="143"/>
      <c r="E104" s="143"/>
      <c r="F104" s="143"/>
      <c r="G104" s="143"/>
      <c r="H104" s="143"/>
      <c r="I104" s="143"/>
      <c r="J104" s="143"/>
      <c r="K104" s="143"/>
      <c r="L104" s="147"/>
      <c r="M104" s="8"/>
      <c r="N104" s="8"/>
      <c r="O104" s="8"/>
      <c r="P104" s="8"/>
      <c r="Q104" s="8"/>
      <c r="R104" s="8"/>
      <c r="S104" s="8"/>
      <c r="T104" s="8"/>
    </row>
    <row r="105" spans="1:20" ht="13.5" customHeight="1" x14ac:dyDescent="0.25">
      <c r="A105" s="1"/>
      <c r="B105" s="146"/>
      <c r="C105" s="143"/>
      <c r="D105" s="143"/>
      <c r="E105" s="143"/>
      <c r="F105" s="143"/>
      <c r="G105" s="143"/>
      <c r="H105" s="143"/>
      <c r="I105" s="143"/>
      <c r="J105" s="143"/>
      <c r="K105" s="143"/>
      <c r="L105" s="147"/>
      <c r="M105" s="8"/>
      <c r="N105" s="8"/>
      <c r="O105" s="8"/>
      <c r="P105" s="8"/>
      <c r="Q105" s="8"/>
      <c r="R105" s="8"/>
      <c r="S105" s="8"/>
      <c r="T105" s="8"/>
    </row>
    <row r="106" spans="1:20" ht="13.5" customHeight="1" x14ac:dyDescent="0.25">
      <c r="A106" s="1"/>
      <c r="B106" s="146"/>
      <c r="C106" s="143"/>
      <c r="D106" s="143"/>
      <c r="E106" s="143"/>
      <c r="F106" s="143"/>
      <c r="G106" s="143"/>
      <c r="H106" s="143"/>
      <c r="I106" s="143"/>
      <c r="J106" s="143"/>
      <c r="K106" s="143"/>
      <c r="L106" s="147"/>
      <c r="M106" s="8"/>
      <c r="N106" s="8"/>
      <c r="O106" s="8"/>
      <c r="P106" s="8"/>
      <c r="Q106" s="8"/>
      <c r="R106" s="8"/>
      <c r="S106" s="8"/>
      <c r="T106" s="8"/>
    </row>
    <row r="107" spans="1:20" ht="13.5" customHeight="1" x14ac:dyDescent="0.25">
      <c r="A107" s="1"/>
      <c r="B107" s="146"/>
      <c r="C107" s="143"/>
      <c r="D107" s="143"/>
      <c r="E107" s="143"/>
      <c r="F107" s="143"/>
      <c r="G107" s="143"/>
      <c r="H107" s="143"/>
      <c r="I107" s="143"/>
      <c r="J107" s="143"/>
      <c r="K107" s="143"/>
      <c r="L107" s="147"/>
      <c r="M107" s="8"/>
      <c r="N107" s="8"/>
      <c r="O107" s="8"/>
      <c r="P107" s="8"/>
      <c r="Q107" s="8"/>
      <c r="R107" s="8"/>
      <c r="S107" s="8"/>
      <c r="T107" s="8"/>
    </row>
    <row r="108" spans="1:20" ht="13.5" customHeight="1" x14ac:dyDescent="0.25">
      <c r="A108" s="1"/>
      <c r="B108" s="148"/>
      <c r="C108" s="149"/>
      <c r="D108" s="149"/>
      <c r="E108" s="149"/>
      <c r="F108" s="149"/>
      <c r="G108" s="149"/>
      <c r="H108" s="149"/>
      <c r="I108" s="149"/>
      <c r="J108" s="149"/>
      <c r="K108" s="149"/>
      <c r="L108" s="150"/>
      <c r="M108" s="8"/>
      <c r="N108" s="8"/>
      <c r="O108" s="8"/>
      <c r="P108" s="8"/>
      <c r="Q108" s="8"/>
      <c r="R108" s="8"/>
      <c r="S108" s="8"/>
      <c r="T108" s="8"/>
    </row>
  </sheetData>
  <sheetProtection algorithmName="SHA-512" hashValue="rans91xN1vwuXQqoqjcKBB0NklgPWg8kKKOQpBpCI9IQztEmweJlqp29IcnlP/af+cxsdRxEHfgE8CE67BzpKQ==" saltValue="35Fuxe/oJ2OefBXdbEGYKg==" spinCount="100000" sheet="1" objects="1" scenarios="1" selectLockedCells="1"/>
  <mergeCells count="38">
    <mergeCell ref="B101:L108"/>
    <mergeCell ref="E83:F83"/>
    <mergeCell ref="H93:I93"/>
    <mergeCell ref="J93:K94"/>
    <mergeCell ref="H94:I94"/>
    <mergeCell ref="B97:C97"/>
    <mergeCell ref="B100:C100"/>
    <mergeCell ref="E70:F70"/>
    <mergeCell ref="H72:I72"/>
    <mergeCell ref="H73:I73"/>
    <mergeCell ref="H74:I74"/>
    <mergeCell ref="D80:E80"/>
    <mergeCell ref="F80:I80"/>
    <mergeCell ref="G54:H54"/>
    <mergeCell ref="J54:K54"/>
    <mergeCell ref="G55:H55"/>
    <mergeCell ref="J55:K55"/>
    <mergeCell ref="D67:E67"/>
    <mergeCell ref="F67:I67"/>
    <mergeCell ref="J36:L36"/>
    <mergeCell ref="D38:G38"/>
    <mergeCell ref="H44:K45"/>
    <mergeCell ref="F48:I48"/>
    <mergeCell ref="D51:G51"/>
    <mergeCell ref="G53:H53"/>
    <mergeCell ref="J53:K53"/>
    <mergeCell ref="B9:L9"/>
    <mergeCell ref="D21:E21"/>
    <mergeCell ref="F21:I21"/>
    <mergeCell ref="D35:E35"/>
    <mergeCell ref="F35:I35"/>
    <mergeCell ref="J35:K35"/>
    <mergeCell ref="B2:L3"/>
    <mergeCell ref="C6:D6"/>
    <mergeCell ref="H6:I6"/>
    <mergeCell ref="J6:K6"/>
    <mergeCell ref="C7:D7"/>
    <mergeCell ref="J7:K7"/>
  </mergeCells>
  <conditionalFormatting sqref="C57 I53 C76">
    <cfRule type="expression" dxfId="0" priority="1" stopIfTrue="1">
      <formula>ISERROR(C53)</formula>
    </cfRule>
  </conditionalFormatting>
  <dataValidations count="41">
    <dataValidation allowBlank="1" showInputMessage="1" showErrorMessage="1" prompt="Enter amount of Annual Expense" sqref="C93:C94"/>
    <dataValidation allowBlank="1" showInputMessage="1" showErrorMessage="1" prompt="Enter amount from check or direct deposit and 1099.  Worksheet will provide monthly comparison average. Check the amount used to qualify, then enter the annual income from this source that is not taxed. The worksheet will apply a 25% adjustment and add to" sqref="B83"/>
    <dataValidation allowBlank="1" showInputMessage="1" showErrorMessage="1" prompt="Enter income source, YTD, and previous earnings from W-2 or tax return." sqref="B70"/>
    <dataValidation allowBlank="1" showInputMessage="1" showErrorMessage="1" prompt="Enter YTD and previous year's commission. Enter the business expense from previous 2 year's tax returns.  The worksheet will apply an expense calculation based upon previous years expenses for YTD income." sqref="B51"/>
    <dataValidation allowBlank="1" showInputMessage="1" showErrorMessage="1" prompt="Enter Salary type for borrower, worksheet will calculate monthly income. Enter applicable data. The salary income should be used unless lower Y-T-D or past year income would suggest a more conservative approach.  Choose stable income." sqref="B24"/>
    <dataValidation allowBlank="1" showInputMessage="1" showErrorMessage="1" prompt="Enter applicable information in fields.  The worksheet will automatically calculate the lowest income average. However, if a more reasonable approach should be used; utilize the check box next to that approach." sqref="B11"/>
    <dataValidation allowBlank="1" showInputMessage="1" showErrorMessage="1" prompt="Break out Bonus/Overtime Income from borrowers total income.  Do NOT double count earnings under hourly or salary income sections.  Back out any bonus or overtime earnings from W-2s in those sections and include in bonus/overtime section." sqref="B38"/>
    <dataValidation allowBlank="1" showInputMessage="1" showErrorMessage="1" prompt="Enter Income as Reflected on 1099" sqref="C86"/>
    <dataValidation allowBlank="1" showInputMessage="1" showErrorMessage="1" prompt="Enter amount of Monthly Social Security Check or Direct Deposit Amount" sqref="C85"/>
    <dataValidation allowBlank="1" showInputMessage="1" showErrorMessage="1" prompt="selecting this checkbox will use this figure in the calculations" sqref="C16"/>
    <dataValidation allowBlank="1" showInputMessage="1" showErrorMessage="1" prompt="Enter Other Income From W-2" sqref="C73:C74"/>
    <dataValidation allowBlank="1" showInputMessage="1" showErrorMessage="1" prompt="Enter the number of months reflected" sqref="G72:G74"/>
    <dataValidation allowBlank="1" showInputMessage="1" showErrorMessage="1" prompt="Enter Year-to-Date Income Amount" sqref="C72"/>
    <dataValidation allowBlank="1" showInputMessage="1" showErrorMessage="1" prompt="Enter the Number of Months" sqref="G57:G59"/>
    <dataValidation allowBlank="1" showInputMessage="1" showErrorMessage="1" prompt="Enter Prev. year Comm. Less any  Base salary" sqref="C55"/>
    <dataValidation allowBlank="1" showInputMessage="1" showErrorMessage="1" prompt="Enter the 2106 Expenses (if any)" sqref="I54:I55"/>
    <dataValidation allowBlank="1" showInputMessage="1" showErrorMessage="1" prompt="Enter Prev. Year Comm. Less any Base salary" sqref="C54"/>
    <dataValidation allowBlank="1" showInputMessage="1" showErrorMessage="1" prompt="Enter source of Other Income_x000a_" sqref="E70:F70 E83:F83"/>
    <dataValidation allowBlank="1" showInputMessage="1" showErrorMessage="1" prompt="Deduct YTD Commission from Base" sqref="C53"/>
    <dataValidation allowBlank="1" showInputMessage="1" showErrorMessage="1" prompt="Enter the Number of Months Reflected" sqref="G42"/>
    <dataValidation allowBlank="1" showInputMessage="1" showErrorMessage="1" prompt="Deduct Bonus/OT from annual Base Salary" sqref="C41:C42"/>
    <dataValidation allowBlank="1" showInputMessage="1" showErrorMessage="1" prompt="Enter Number of months reflected" sqref="G40:G41"/>
    <dataValidation allowBlank="1" showInputMessage="1" showErrorMessage="1" prompt="Deduct YTD Bonus/OT from Base Salary" sqref="C40"/>
    <dataValidation allowBlank="1" showInputMessage="1" showErrorMessage="1" prompt="Enter Number of Months reflected by W-2" sqref="G32:G33"/>
    <dataValidation allowBlank="1" showInputMessage="1" showErrorMessage="1" prompt="Enter W-2 Income" sqref="C32:C33"/>
    <dataValidation allowBlank="1" showInputMessage="1" showErrorMessage="1" prompt="Enter Number of Months reflected on Pay Stub" sqref="G31"/>
    <dataValidation allowBlank="1" showInputMessage="1" showErrorMessage="1" prompt="Enter Borrower's Employer" sqref="C7:D7"/>
    <dataValidation allowBlank="1" showInputMessage="1" showErrorMessage="1" prompt="Enter Borrower's Name" sqref="C6:D6"/>
    <dataValidation allowBlank="1" showInputMessage="1" showErrorMessage="1" prompt="Enter Tax Year" sqref="E13:E14 E73:E74 E93:E94"/>
    <dataValidation allowBlank="1" showInputMessage="1" showErrorMessage="1" prompt="Enter Year to Date Salary as reflected on Pay Stub" sqref="C31"/>
    <dataValidation allowBlank="1" showInputMessage="1" showErrorMessage="1" prompt="If Paid Weekly enter Weekly Salary" sqref="C29"/>
    <dataValidation allowBlank="1" showInputMessage="1" showErrorMessage="1" prompt="If paid Bi-Monthly enter Bi-Monthly Salary" sqref="C28"/>
    <dataValidation allowBlank="1" showInputMessage="1" showErrorMessage="1" prompt="If paid Bi-Weekly Enter Bi-Weekly salary" sqref="C27"/>
    <dataValidation allowBlank="1" showInputMessage="1" showErrorMessage="1" prompt="If paid monthly enter Monthly Salary" sqref="C26"/>
    <dataValidation allowBlank="1" showInputMessage="1" showErrorMessage="1" prompt="Enter Number of months worked for this Tax Year" sqref="G13:G14"/>
    <dataValidation allowBlank="1" showInputMessage="1" showErrorMessage="1" prompt="Enter Salary from W-2" sqref="C13:C14"/>
    <dataValidation allowBlank="1" showInputMessage="1" showErrorMessage="1" prompt="Enter The Number of Months" sqref="G12"/>
    <dataValidation allowBlank="1" showInputMessage="1" showErrorMessage="1" prompt="Enter Year-to-Date Earnings Reflected on Pay Stub" sqref="C12"/>
    <dataValidation allowBlank="1" showInputMessage="1" showErrorMessage="1" prompt="Enter Number of Hours worked Per week" sqref="G11"/>
    <dataValidation allowBlank="1" showInputMessage="1" showErrorMessage="1" prompt="Enter BOFI Loan Number" sqref="J6:K6"/>
    <dataValidation allowBlank="1" showInputMessage="1" showErrorMessage="1" prompt="Enter the Hourly Pay Rate" sqref="C11"/>
  </dataValidations>
  <printOptions horizontalCentered="1"/>
  <pageMargins left="0.2" right="0.2" top="0.3" bottom="0.26" header="0.17" footer="0.21"/>
  <pageSetup paperSize="5" scale="66" orientation="portrait" verticalDpi="0" r:id="rId1"/>
  <headerFooter>
    <oddFooter>&amp;R&amp;9 02.06.17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962025</xdr:colOff>
                    <xdr:row>15</xdr:row>
                    <xdr:rowOff>161925</xdr:rowOff>
                  </from>
                  <to>
                    <xdr:col>1</xdr:col>
                    <xdr:colOff>1266825</xdr:colOff>
                    <xdr:row>17</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962025</xdr:colOff>
                    <xdr:row>16</xdr:row>
                    <xdr:rowOff>142875</xdr:rowOff>
                  </from>
                  <to>
                    <xdr:col>1</xdr:col>
                    <xdr:colOff>1266825</xdr:colOff>
                    <xdr:row>18</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962025</xdr:colOff>
                    <xdr:row>17</xdr:row>
                    <xdr:rowOff>152400</xdr:rowOff>
                  </from>
                  <to>
                    <xdr:col>1</xdr:col>
                    <xdr:colOff>1266825</xdr:colOff>
                    <xdr:row>19</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933450</xdr:colOff>
                    <xdr:row>42</xdr:row>
                    <xdr:rowOff>133350</xdr:rowOff>
                  </from>
                  <to>
                    <xdr:col>1</xdr:col>
                    <xdr:colOff>1238250</xdr:colOff>
                    <xdr:row>44</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933450</xdr:colOff>
                    <xdr:row>43</xdr:row>
                    <xdr:rowOff>152400</xdr:rowOff>
                  </from>
                  <to>
                    <xdr:col>1</xdr:col>
                    <xdr:colOff>1238250</xdr:colOff>
                    <xdr:row>45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933450</xdr:colOff>
                    <xdr:row>44</xdr:row>
                    <xdr:rowOff>142875</xdr:rowOff>
                  </from>
                  <to>
                    <xdr:col>1</xdr:col>
                    <xdr:colOff>1238250</xdr:colOff>
                    <xdr:row>46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962025</xdr:colOff>
                    <xdr:row>14</xdr:row>
                    <xdr:rowOff>152400</xdr:rowOff>
                  </from>
                  <to>
                    <xdr:col>1</xdr:col>
                    <xdr:colOff>1266825</xdr:colOff>
                    <xdr:row>16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971550</xdr:colOff>
                    <xdr:row>60</xdr:row>
                    <xdr:rowOff>0</xdr:rowOff>
                  </from>
                  <to>
                    <xdr:col>1</xdr:col>
                    <xdr:colOff>1276350</xdr:colOff>
                    <xdr:row>61</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971550</xdr:colOff>
                    <xdr:row>60</xdr:row>
                    <xdr:rowOff>161925</xdr:rowOff>
                  </from>
                  <to>
                    <xdr:col>1</xdr:col>
                    <xdr:colOff>1276350</xdr:colOff>
                    <xdr:row>62</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971550</xdr:colOff>
                    <xdr:row>61</xdr:row>
                    <xdr:rowOff>152400</xdr:rowOff>
                  </from>
                  <to>
                    <xdr:col>1</xdr:col>
                    <xdr:colOff>1276350</xdr:colOff>
                    <xdr:row>63</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962025</xdr:colOff>
                    <xdr:row>74</xdr:row>
                    <xdr:rowOff>142875</xdr:rowOff>
                  </from>
                  <to>
                    <xdr:col>1</xdr:col>
                    <xdr:colOff>1266825</xdr:colOff>
                    <xdr:row>76</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962025</xdr:colOff>
                    <xdr:row>75</xdr:row>
                    <xdr:rowOff>133350</xdr:rowOff>
                  </from>
                  <to>
                    <xdr:col>1</xdr:col>
                    <xdr:colOff>1266825</xdr:colOff>
                    <xdr:row>77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962025</xdr:colOff>
                    <xdr:row>76</xdr:row>
                    <xdr:rowOff>123825</xdr:rowOff>
                  </from>
                  <to>
                    <xdr:col>1</xdr:col>
                    <xdr:colOff>1266825</xdr:colOff>
                    <xdr:row>78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962025</xdr:colOff>
                    <xdr:row>24</xdr:row>
                    <xdr:rowOff>142875</xdr:rowOff>
                  </from>
                  <to>
                    <xdr:col>1</xdr:col>
                    <xdr:colOff>1266825</xdr:colOff>
                    <xdr:row>26</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962025</xdr:colOff>
                    <xdr:row>25</xdr:row>
                    <xdr:rowOff>142875</xdr:rowOff>
                  </from>
                  <to>
                    <xdr:col>1</xdr:col>
                    <xdr:colOff>1266825</xdr:colOff>
                    <xdr:row>27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962025</xdr:colOff>
                    <xdr:row>26</xdr:row>
                    <xdr:rowOff>142875</xdr:rowOff>
                  </from>
                  <to>
                    <xdr:col>1</xdr:col>
                    <xdr:colOff>1266825</xdr:colOff>
                    <xdr:row>28</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962025</xdr:colOff>
                    <xdr:row>27</xdr:row>
                    <xdr:rowOff>142875</xdr:rowOff>
                  </from>
                  <to>
                    <xdr:col>1</xdr:col>
                    <xdr:colOff>1266825</xdr:colOff>
                    <xdr:row>29</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962025</xdr:colOff>
                    <xdr:row>29</xdr:row>
                    <xdr:rowOff>142875</xdr:rowOff>
                  </from>
                  <to>
                    <xdr:col>1</xdr:col>
                    <xdr:colOff>1266825</xdr:colOff>
                    <xdr:row>31</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962025</xdr:colOff>
                    <xdr:row>30</xdr:row>
                    <xdr:rowOff>152400</xdr:rowOff>
                  </from>
                  <to>
                    <xdr:col>1</xdr:col>
                    <xdr:colOff>1266825</xdr:colOff>
                    <xdr:row>32</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962025</xdr:colOff>
                    <xdr:row>31</xdr:row>
                    <xdr:rowOff>152400</xdr:rowOff>
                  </from>
                  <to>
                    <xdr:col>1</xdr:col>
                    <xdr:colOff>1266825</xdr:colOff>
                    <xdr:row>33</xdr:row>
                    <xdr:rowOff>28575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361950</xdr:colOff>
                    <xdr:row>91</xdr:row>
                    <xdr:rowOff>133350</xdr:rowOff>
                  </from>
                  <to>
                    <xdr:col>6</xdr:col>
                    <xdr:colOff>57150</xdr:colOff>
                    <xdr:row>93</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5</xdr:col>
                    <xdr:colOff>361950</xdr:colOff>
                    <xdr:row>92</xdr:row>
                    <xdr:rowOff>123825</xdr:rowOff>
                  </from>
                  <to>
                    <xdr:col>6</xdr:col>
                    <xdr:colOff>57150</xdr:colOff>
                    <xdr:row>94</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1019175</xdr:colOff>
                    <xdr:row>83</xdr:row>
                    <xdr:rowOff>152400</xdr:rowOff>
                  </from>
                  <to>
                    <xdr:col>1</xdr:col>
                    <xdr:colOff>1323975</xdr:colOff>
                    <xdr:row>85</xdr:row>
                    <xdr:rowOff>28575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1019175</xdr:colOff>
                    <xdr:row>84</xdr:row>
                    <xdr:rowOff>152400</xdr:rowOff>
                  </from>
                  <to>
                    <xdr:col>1</xdr:col>
                    <xdr:colOff>1323975</xdr:colOff>
                    <xdr:row>86</xdr:row>
                    <xdr:rowOff>28575</xdr:rowOff>
                  </to>
                </anchor>
              </controlPr>
            </control>
          </mc:Choice>
        </mc:AlternateContent>
        <mc:AlternateContent xmlns:mc="http://schemas.openxmlformats.org/markup-compatibility/2006">
          <mc:Choice Requires="x14">
            <control shapeId="1049" r:id="rId28" name="Button 25">
              <controlPr defaultSize="0" print="0" autoFill="0" autoPict="0" macro="[1]!ClrIncomeCalc">
                <anchor moveWithCells="1" sizeWithCells="1">
                  <from>
                    <xdr:col>10</xdr:col>
                    <xdr:colOff>304800</xdr:colOff>
                    <xdr:row>1</xdr:row>
                    <xdr:rowOff>57150</xdr:rowOff>
                  </from>
                  <to>
                    <xdr:col>11</xdr:col>
                    <xdr:colOff>114300</xdr:colOff>
                    <xdr:row>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R61"/>
  <sheetViews>
    <sheetView showGridLines="0" workbookViewId="0">
      <selection activeCell="K13" sqref="K13:L13"/>
    </sheetView>
  </sheetViews>
  <sheetFormatPr defaultRowHeight="15" x14ac:dyDescent="0.25"/>
  <cols>
    <col min="1" max="1" width="3" style="151" bestFit="1" customWidth="1"/>
    <col min="2" max="2" width="2.7109375" style="151" customWidth="1"/>
    <col min="3" max="3" width="3.7109375" style="152" customWidth="1"/>
    <col min="4" max="9" width="8" style="152" customWidth="1"/>
    <col min="10" max="10" width="6.42578125" style="152" customWidth="1"/>
    <col min="11" max="11" width="7.140625" style="152" customWidth="1"/>
    <col min="12" max="12" width="9.140625" style="152"/>
    <col min="13" max="13" width="6.5703125" style="152" customWidth="1"/>
    <col min="14" max="14" width="7.140625" style="152" customWidth="1"/>
    <col min="15" max="15" width="9.140625" style="152"/>
    <col min="16" max="16" width="6.5703125" style="152" customWidth="1"/>
    <col min="17" max="17" width="7.140625" style="152" customWidth="1"/>
    <col min="18" max="16384" width="9.140625" style="152"/>
  </cols>
  <sheetData>
    <row r="1" spans="1:18" ht="5.25" customHeight="1" x14ac:dyDescent="0.25"/>
    <row r="2" spans="1:18" ht="23.25" x14ac:dyDescent="0.25">
      <c r="A2" s="153" t="s">
        <v>89</v>
      </c>
    </row>
    <row r="3" spans="1:18" ht="23.25" x14ac:dyDescent="0.25">
      <c r="A3" s="153" t="s">
        <v>90</v>
      </c>
    </row>
    <row r="4" spans="1:18" ht="11.25" customHeight="1" x14ac:dyDescent="0.25"/>
    <row r="5" spans="1:18" ht="11.25" customHeight="1" x14ac:dyDescent="0.25"/>
    <row r="6" spans="1:18" x14ac:dyDescent="0.25">
      <c r="A6" s="154" t="s">
        <v>91</v>
      </c>
      <c r="F6" s="155"/>
      <c r="G6" s="155"/>
      <c r="H6" s="155"/>
      <c r="I6" s="155"/>
      <c r="L6" s="156" t="s">
        <v>92</v>
      </c>
      <c r="M6" s="155"/>
      <c r="N6" s="155"/>
      <c r="O6" s="155"/>
    </row>
    <row r="7" spans="1:18" ht="5.25" customHeight="1" x14ac:dyDescent="0.25"/>
    <row r="8" spans="1:18" x14ac:dyDescent="0.25">
      <c r="A8" s="151" t="s">
        <v>93</v>
      </c>
      <c r="F8" s="157"/>
      <c r="G8" s="157"/>
      <c r="H8" s="157"/>
      <c r="I8" s="157"/>
      <c r="J8" s="157"/>
      <c r="K8" s="157"/>
      <c r="L8" s="157"/>
      <c r="M8" s="157"/>
      <c r="N8" s="157"/>
      <c r="O8" s="157"/>
    </row>
    <row r="11" spans="1:18" x14ac:dyDescent="0.25">
      <c r="A11" s="154" t="s">
        <v>94</v>
      </c>
      <c r="K11" s="158" t="s">
        <v>95</v>
      </c>
      <c r="L11" s="159"/>
      <c r="N11" s="158" t="s">
        <v>95</v>
      </c>
      <c r="O11" s="159"/>
      <c r="Q11" s="158" t="s">
        <v>95</v>
      </c>
      <c r="R11" s="159"/>
    </row>
    <row r="12" spans="1:18" ht="9.75" customHeight="1" x14ac:dyDescent="0.25"/>
    <row r="13" spans="1:18" x14ac:dyDescent="0.25">
      <c r="A13" s="160" t="s">
        <v>96</v>
      </c>
      <c r="B13" s="160"/>
      <c r="C13" s="161" t="s">
        <v>97</v>
      </c>
      <c r="J13" s="158" t="s">
        <v>98</v>
      </c>
      <c r="K13" s="162"/>
      <c r="L13" s="162"/>
      <c r="N13" s="162"/>
      <c r="O13" s="162"/>
      <c r="Q13" s="162"/>
      <c r="R13" s="162"/>
    </row>
    <row r="15" spans="1:18" x14ac:dyDescent="0.25">
      <c r="A15" s="160" t="s">
        <v>99</v>
      </c>
      <c r="B15" s="160"/>
      <c r="C15" s="161" t="s">
        <v>100</v>
      </c>
    </row>
    <row r="16" spans="1:18" x14ac:dyDescent="0.25">
      <c r="C16" s="152" t="s">
        <v>101</v>
      </c>
      <c r="D16" s="152" t="s">
        <v>102</v>
      </c>
      <c r="J16" s="158" t="s">
        <v>98</v>
      </c>
      <c r="K16" s="162"/>
      <c r="L16" s="162"/>
      <c r="N16" s="162"/>
      <c r="O16" s="162"/>
      <c r="Q16" s="162"/>
      <c r="R16" s="162"/>
    </row>
    <row r="17" spans="1:18" x14ac:dyDescent="0.25">
      <c r="C17" s="163" t="s">
        <v>103</v>
      </c>
      <c r="D17" s="152" t="s">
        <v>104</v>
      </c>
      <c r="J17" s="158" t="s">
        <v>98</v>
      </c>
      <c r="K17" s="162"/>
      <c r="L17" s="162"/>
      <c r="N17" s="162"/>
      <c r="O17" s="162"/>
      <c r="Q17" s="162"/>
      <c r="R17" s="162"/>
    </row>
    <row r="19" spans="1:18" x14ac:dyDescent="0.25">
      <c r="A19" s="160" t="s">
        <v>105</v>
      </c>
      <c r="C19" s="161" t="s">
        <v>106</v>
      </c>
    </row>
    <row r="20" spans="1:18" x14ac:dyDescent="0.25">
      <c r="C20" s="152" t="s">
        <v>101</v>
      </c>
      <c r="D20" s="152" t="s">
        <v>107</v>
      </c>
      <c r="J20" s="158" t="s">
        <v>108</v>
      </c>
      <c r="K20" s="162"/>
      <c r="L20" s="162"/>
      <c r="N20" s="162"/>
      <c r="O20" s="162"/>
      <c r="Q20" s="162"/>
      <c r="R20" s="162"/>
    </row>
    <row r="21" spans="1:18" x14ac:dyDescent="0.25">
      <c r="C21" s="163" t="s">
        <v>103</v>
      </c>
      <c r="D21" s="152" t="s">
        <v>109</v>
      </c>
      <c r="J21" s="158" t="s">
        <v>108</v>
      </c>
      <c r="K21" s="162"/>
      <c r="L21" s="162"/>
      <c r="N21" s="162"/>
      <c r="O21" s="162"/>
      <c r="Q21" s="162"/>
      <c r="R21" s="162"/>
    </row>
    <row r="22" spans="1:18" x14ac:dyDescent="0.25">
      <c r="C22" s="152" t="s">
        <v>110</v>
      </c>
      <c r="D22" s="152" t="s">
        <v>111</v>
      </c>
      <c r="J22" s="158" t="s">
        <v>98</v>
      </c>
      <c r="K22" s="162"/>
      <c r="L22" s="162"/>
      <c r="N22" s="162"/>
      <c r="O22" s="162"/>
      <c r="Q22" s="162"/>
      <c r="R22" s="162"/>
    </row>
    <row r="23" spans="1:18" x14ac:dyDescent="0.25">
      <c r="C23" s="152" t="s">
        <v>112</v>
      </c>
      <c r="D23" s="152" t="s">
        <v>113</v>
      </c>
      <c r="J23" s="158" t="s">
        <v>98</v>
      </c>
      <c r="K23" s="162"/>
      <c r="L23" s="162"/>
      <c r="N23" s="162"/>
      <c r="O23" s="162"/>
      <c r="Q23" s="162"/>
      <c r="R23" s="162"/>
    </row>
    <row r="24" spans="1:18" x14ac:dyDescent="0.25">
      <c r="C24" s="152" t="s">
        <v>114</v>
      </c>
      <c r="D24" s="152" t="s">
        <v>115</v>
      </c>
      <c r="J24" s="158" t="s">
        <v>116</v>
      </c>
      <c r="K24" s="162"/>
      <c r="L24" s="162"/>
      <c r="N24" s="162"/>
      <c r="O24" s="162"/>
      <c r="Q24" s="162"/>
      <c r="R24" s="162"/>
    </row>
    <row r="25" spans="1:18" x14ac:dyDescent="0.25">
      <c r="C25" s="152" t="s">
        <v>117</v>
      </c>
      <c r="D25" s="152" t="s">
        <v>118</v>
      </c>
      <c r="J25" s="158" t="s">
        <v>98</v>
      </c>
      <c r="K25" s="162"/>
      <c r="L25" s="162"/>
      <c r="N25" s="162"/>
      <c r="O25" s="162"/>
      <c r="Q25" s="162"/>
      <c r="R25" s="162"/>
    </row>
    <row r="26" spans="1:18" x14ac:dyDescent="0.25">
      <c r="C26" s="152" t="s">
        <v>119</v>
      </c>
      <c r="D26" s="152" t="s">
        <v>120</v>
      </c>
      <c r="J26" s="158" t="s">
        <v>98</v>
      </c>
      <c r="K26" s="162"/>
      <c r="L26" s="162"/>
      <c r="N26" s="162"/>
      <c r="O26" s="162"/>
      <c r="Q26" s="162"/>
      <c r="R26" s="162"/>
    </row>
    <row r="28" spans="1:18" x14ac:dyDescent="0.25">
      <c r="A28" s="160" t="s">
        <v>121</v>
      </c>
      <c r="C28" s="161" t="s">
        <v>122</v>
      </c>
    </row>
    <row r="29" spans="1:18" x14ac:dyDescent="0.25">
      <c r="A29" s="160"/>
      <c r="C29" s="152" t="s">
        <v>101</v>
      </c>
      <c r="D29" s="152" t="s">
        <v>123</v>
      </c>
      <c r="J29" s="158" t="s">
        <v>98</v>
      </c>
      <c r="K29" s="162"/>
      <c r="L29" s="162"/>
      <c r="N29" s="162"/>
      <c r="O29" s="162"/>
      <c r="Q29" s="162"/>
      <c r="R29" s="162"/>
    </row>
    <row r="31" spans="1:18" x14ac:dyDescent="0.25">
      <c r="A31" s="160" t="s">
        <v>124</v>
      </c>
      <c r="C31" s="161" t="s">
        <v>125</v>
      </c>
    </row>
    <row r="32" spans="1:18" x14ac:dyDescent="0.25">
      <c r="C32" s="152" t="s">
        <v>126</v>
      </c>
    </row>
    <row r="33" spans="1:18" x14ac:dyDescent="0.25">
      <c r="C33" s="152" t="s">
        <v>101</v>
      </c>
      <c r="D33" s="152" t="s">
        <v>127</v>
      </c>
      <c r="J33" s="158" t="s">
        <v>98</v>
      </c>
      <c r="K33" s="162"/>
      <c r="L33" s="162"/>
      <c r="N33" s="162"/>
      <c r="O33" s="162"/>
      <c r="Q33" s="162"/>
      <c r="R33" s="162"/>
    </row>
    <row r="34" spans="1:18" x14ac:dyDescent="0.25">
      <c r="C34" s="152" t="s">
        <v>103</v>
      </c>
      <c r="D34" s="152" t="s">
        <v>128</v>
      </c>
      <c r="J34" s="158" t="s">
        <v>116</v>
      </c>
      <c r="K34" s="162"/>
      <c r="L34" s="162"/>
      <c r="N34" s="162"/>
      <c r="O34" s="162"/>
      <c r="Q34" s="162"/>
      <c r="R34" s="162"/>
    </row>
    <row r="35" spans="1:18" x14ac:dyDescent="0.25">
      <c r="C35" s="152" t="s">
        <v>110</v>
      </c>
      <c r="D35" s="152" t="s">
        <v>111</v>
      </c>
      <c r="J35" s="158" t="s">
        <v>98</v>
      </c>
      <c r="K35" s="162"/>
      <c r="L35" s="162"/>
      <c r="N35" s="162"/>
      <c r="O35" s="162"/>
      <c r="Q35" s="162"/>
      <c r="R35" s="162"/>
    </row>
    <row r="37" spans="1:18" x14ac:dyDescent="0.25">
      <c r="A37" s="160" t="s">
        <v>129</v>
      </c>
      <c r="C37" s="161" t="s">
        <v>130</v>
      </c>
    </row>
    <row r="38" spans="1:18" x14ac:dyDescent="0.25">
      <c r="C38" s="152" t="s">
        <v>101</v>
      </c>
      <c r="D38" s="152" t="s">
        <v>131</v>
      </c>
      <c r="J38" s="158" t="s">
        <v>108</v>
      </c>
      <c r="K38" s="162"/>
      <c r="L38" s="162"/>
      <c r="N38" s="162"/>
      <c r="O38" s="162"/>
      <c r="Q38" s="162"/>
      <c r="R38" s="162"/>
    </row>
    <row r="39" spans="1:18" x14ac:dyDescent="0.25">
      <c r="C39" s="163" t="s">
        <v>103</v>
      </c>
      <c r="D39" s="152" t="s">
        <v>132</v>
      </c>
      <c r="J39" s="158" t="s">
        <v>98</v>
      </c>
      <c r="K39" s="162"/>
      <c r="L39" s="162"/>
      <c r="N39" s="162"/>
      <c r="O39" s="162"/>
      <c r="Q39" s="162"/>
      <c r="R39" s="162"/>
    </row>
    <row r="40" spans="1:18" x14ac:dyDescent="0.25">
      <c r="C40" s="152" t="s">
        <v>110</v>
      </c>
      <c r="D40" s="152" t="s">
        <v>133</v>
      </c>
      <c r="J40" s="158" t="s">
        <v>108</v>
      </c>
      <c r="K40" s="162"/>
      <c r="L40" s="162"/>
      <c r="N40" s="162"/>
      <c r="O40" s="162"/>
      <c r="Q40" s="162"/>
      <c r="R40" s="162"/>
    </row>
    <row r="41" spans="1:18" x14ac:dyDescent="0.25">
      <c r="C41" s="152" t="s">
        <v>112</v>
      </c>
      <c r="D41" s="152" t="s">
        <v>113</v>
      </c>
      <c r="J41" s="158" t="s">
        <v>98</v>
      </c>
      <c r="K41" s="162"/>
      <c r="L41" s="162"/>
      <c r="N41" s="162"/>
      <c r="O41" s="162"/>
      <c r="Q41" s="162"/>
      <c r="R41" s="162"/>
    </row>
    <row r="42" spans="1:18" x14ac:dyDescent="0.25">
      <c r="C42" s="152" t="s">
        <v>114</v>
      </c>
      <c r="D42" s="152" t="s">
        <v>134</v>
      </c>
      <c r="J42" s="158" t="s">
        <v>98</v>
      </c>
      <c r="K42" s="162"/>
      <c r="L42" s="162"/>
      <c r="N42" s="162"/>
      <c r="O42" s="162"/>
      <c r="Q42" s="162"/>
      <c r="R42" s="162"/>
    </row>
    <row r="43" spans="1:18" x14ac:dyDescent="0.25">
      <c r="C43" s="152" t="s">
        <v>117</v>
      </c>
      <c r="D43" s="152" t="s">
        <v>118</v>
      </c>
      <c r="J43" s="158" t="s">
        <v>98</v>
      </c>
      <c r="K43" s="162"/>
      <c r="L43" s="162"/>
      <c r="N43" s="162"/>
      <c r="O43" s="162"/>
      <c r="Q43" s="162"/>
      <c r="R43" s="162"/>
    </row>
    <row r="45" spans="1:18" ht="15.75" thickBot="1" x14ac:dyDescent="0.3">
      <c r="C45" s="161" t="s">
        <v>135</v>
      </c>
      <c r="K45" s="164">
        <f>K13+K16+K17+K20+K21+K22+K23-K24+K25+K26+K29+K33-K34+K35+K38+K39+K40+K41+K42+K43</f>
        <v>0</v>
      </c>
      <c r="L45" s="164"/>
      <c r="N45" s="164">
        <f>N13+N16+N17+N20+N21+N22+N23-N24+N25+N26+N29+N33-N34+N35+N38+N39+N40+N41+N42+N43</f>
        <v>0</v>
      </c>
      <c r="O45" s="164"/>
      <c r="Q45" s="164">
        <f>Q13+Q16+Q17+Q20+Q21+Q22+Q23-Q24+Q25+Q26+Q29+Q33-Q34+Q35+Q38+Q39+Q40+Q41+Q42+Q43</f>
        <v>0</v>
      </c>
      <c r="R45" s="164"/>
    </row>
    <row r="48" spans="1:18" x14ac:dyDescent="0.25">
      <c r="J48" s="165" t="s">
        <v>136</v>
      </c>
      <c r="K48" s="166">
        <f>K45</f>
        <v>0</v>
      </c>
      <c r="L48" s="167"/>
    </row>
    <row r="49" spans="3:18" ht="6" customHeight="1" x14ac:dyDescent="0.25"/>
    <row r="50" spans="3:18" x14ac:dyDescent="0.25">
      <c r="J50" s="165" t="s">
        <v>137</v>
      </c>
      <c r="K50" s="166" t="str">
        <f>IF(N45=0,"",(AVERAGE(K45,N45)))</f>
        <v/>
      </c>
      <c r="L50" s="167"/>
    </row>
    <row r="51" spans="3:18" ht="6" customHeight="1" x14ac:dyDescent="0.25"/>
    <row r="52" spans="3:18" x14ac:dyDescent="0.25">
      <c r="J52" s="165" t="s">
        <v>138</v>
      </c>
      <c r="K52" s="166">
        <f>IF(N45=0,K45,IF(N45&gt;=K45,K45,IF(N45&lt;K45,AVERAGE(K45,N45),"")))</f>
        <v>0</v>
      </c>
      <c r="L52" s="167"/>
    </row>
    <row r="55" spans="3:18" x14ac:dyDescent="0.25">
      <c r="C55" s="161" t="s">
        <v>139</v>
      </c>
    </row>
    <row r="56" spans="3:18" x14ac:dyDescent="0.25">
      <c r="C56" s="168"/>
      <c r="D56" s="169"/>
      <c r="E56" s="169"/>
      <c r="F56" s="169"/>
      <c r="G56" s="169"/>
      <c r="H56" s="169"/>
      <c r="I56" s="169"/>
      <c r="J56" s="169"/>
      <c r="K56" s="169"/>
      <c r="L56" s="169"/>
      <c r="M56" s="169"/>
      <c r="N56" s="169"/>
      <c r="O56" s="169"/>
      <c r="P56" s="169"/>
      <c r="Q56" s="169"/>
      <c r="R56" s="170"/>
    </row>
    <row r="57" spans="3:18" x14ac:dyDescent="0.25">
      <c r="C57" s="171"/>
      <c r="D57" s="172"/>
      <c r="E57" s="172"/>
      <c r="F57" s="172"/>
      <c r="G57" s="172"/>
      <c r="H57" s="172"/>
      <c r="I57" s="172"/>
      <c r="J57" s="172"/>
      <c r="K57" s="172"/>
      <c r="L57" s="172"/>
      <c r="M57" s="172"/>
      <c r="N57" s="172"/>
      <c r="O57" s="172"/>
      <c r="P57" s="172"/>
      <c r="Q57" s="172"/>
      <c r="R57" s="173"/>
    </row>
    <row r="58" spans="3:18" x14ac:dyDescent="0.25">
      <c r="C58" s="171"/>
      <c r="D58" s="172"/>
      <c r="E58" s="172"/>
      <c r="F58" s="172"/>
      <c r="G58" s="172"/>
      <c r="H58" s="172"/>
      <c r="I58" s="172"/>
      <c r="J58" s="172"/>
      <c r="K58" s="172"/>
      <c r="L58" s="172"/>
      <c r="M58" s="172"/>
      <c r="N58" s="172"/>
      <c r="O58" s="172"/>
      <c r="P58" s="172"/>
      <c r="Q58" s="172"/>
      <c r="R58" s="173"/>
    </row>
    <row r="59" spans="3:18" x14ac:dyDescent="0.25">
      <c r="C59" s="171"/>
      <c r="D59" s="172"/>
      <c r="E59" s="172"/>
      <c r="F59" s="172"/>
      <c r="G59" s="172"/>
      <c r="H59" s="172"/>
      <c r="I59" s="172"/>
      <c r="J59" s="172"/>
      <c r="K59" s="172"/>
      <c r="L59" s="172"/>
      <c r="M59" s="172"/>
      <c r="N59" s="172"/>
      <c r="O59" s="172"/>
      <c r="P59" s="172"/>
      <c r="Q59" s="172"/>
      <c r="R59" s="173"/>
    </row>
    <row r="60" spans="3:18" x14ac:dyDescent="0.25">
      <c r="C60" s="171"/>
      <c r="D60" s="172"/>
      <c r="E60" s="172"/>
      <c r="F60" s="172"/>
      <c r="G60" s="172"/>
      <c r="H60" s="172"/>
      <c r="I60" s="172"/>
      <c r="J60" s="172"/>
      <c r="K60" s="172"/>
      <c r="L60" s="172"/>
      <c r="M60" s="172"/>
      <c r="N60" s="172"/>
      <c r="O60" s="172"/>
      <c r="P60" s="172"/>
      <c r="Q60" s="172"/>
      <c r="R60" s="173"/>
    </row>
    <row r="61" spans="3:18" x14ac:dyDescent="0.25">
      <c r="C61" s="174"/>
      <c r="D61" s="175"/>
      <c r="E61" s="175"/>
      <c r="F61" s="175"/>
      <c r="G61" s="175"/>
      <c r="H61" s="175"/>
      <c r="I61" s="175"/>
      <c r="J61" s="175"/>
      <c r="K61" s="175"/>
      <c r="L61" s="175"/>
      <c r="M61" s="175"/>
      <c r="N61" s="175"/>
      <c r="O61" s="175"/>
      <c r="P61" s="175"/>
      <c r="Q61" s="175"/>
      <c r="R61" s="176"/>
    </row>
  </sheetData>
  <sheetProtection algorithmName="SHA-512" hashValue="6hgsUB4MuO3Sezu01XkLjwo+EsvOU9PCPtR8C+EA6kPWr/U9crTWOmk5qS4iZUie9q6e4dEiPK2YNOOhKdAw4g==" saltValue="E9WDqyB6xnjV9aJGumwyZw==" spinCount="100000" sheet="1" objects="1" scenarios="1" selectLockedCells="1"/>
  <mergeCells count="70">
    <mergeCell ref="K48:L48"/>
    <mergeCell ref="K50:L50"/>
    <mergeCell ref="K52:L52"/>
    <mergeCell ref="C56:R61"/>
    <mergeCell ref="K43:L43"/>
    <mergeCell ref="N43:O43"/>
    <mergeCell ref="Q43:R43"/>
    <mergeCell ref="K45:L45"/>
    <mergeCell ref="N45:O45"/>
    <mergeCell ref="Q45:R45"/>
    <mergeCell ref="K41:L41"/>
    <mergeCell ref="N41:O41"/>
    <mergeCell ref="Q41:R41"/>
    <mergeCell ref="K42:L42"/>
    <mergeCell ref="N42:O42"/>
    <mergeCell ref="Q42:R42"/>
    <mergeCell ref="K39:L39"/>
    <mergeCell ref="N39:O39"/>
    <mergeCell ref="Q39:R39"/>
    <mergeCell ref="K40:L40"/>
    <mergeCell ref="N40:O40"/>
    <mergeCell ref="Q40:R40"/>
    <mergeCell ref="K35:L35"/>
    <mergeCell ref="N35:O35"/>
    <mergeCell ref="Q35:R35"/>
    <mergeCell ref="K38:L38"/>
    <mergeCell ref="N38:O38"/>
    <mergeCell ref="Q38:R38"/>
    <mergeCell ref="K33:L33"/>
    <mergeCell ref="N33:O33"/>
    <mergeCell ref="Q33:R33"/>
    <mergeCell ref="K34:L34"/>
    <mergeCell ref="N34:O34"/>
    <mergeCell ref="Q34:R34"/>
    <mergeCell ref="K26:L26"/>
    <mergeCell ref="N26:O26"/>
    <mergeCell ref="Q26:R26"/>
    <mergeCell ref="K29:L29"/>
    <mergeCell ref="N29:O29"/>
    <mergeCell ref="Q29:R29"/>
    <mergeCell ref="K24:L24"/>
    <mergeCell ref="N24:O24"/>
    <mergeCell ref="Q24:R24"/>
    <mergeCell ref="K25:L25"/>
    <mergeCell ref="N25:O25"/>
    <mergeCell ref="Q25:R25"/>
    <mergeCell ref="K22:L22"/>
    <mergeCell ref="N22:O22"/>
    <mergeCell ref="Q22:R22"/>
    <mergeCell ref="K23:L23"/>
    <mergeCell ref="N23:O23"/>
    <mergeCell ref="Q23:R23"/>
    <mergeCell ref="K20:L20"/>
    <mergeCell ref="N20:O20"/>
    <mergeCell ref="Q20:R20"/>
    <mergeCell ref="K21:L21"/>
    <mergeCell ref="N21:O21"/>
    <mergeCell ref="Q21:R21"/>
    <mergeCell ref="K16:L16"/>
    <mergeCell ref="N16:O16"/>
    <mergeCell ref="Q16:R16"/>
    <mergeCell ref="K17:L17"/>
    <mergeCell ref="N17:O17"/>
    <mergeCell ref="Q17:R17"/>
    <mergeCell ref="F6:I6"/>
    <mergeCell ref="M6:O6"/>
    <mergeCell ref="F8:O8"/>
    <mergeCell ref="K13:L13"/>
    <mergeCell ref="N13:O13"/>
    <mergeCell ref="Q13:R13"/>
  </mergeCells>
  <printOptions horizontalCentered="1"/>
  <pageMargins left="0.35" right="0.35" top="0.5" bottom="0.5" header="0.25" footer="0.25"/>
  <pageSetup scale="78" orientation="portrait" verticalDpi="0" r:id="rId1"/>
  <headerFooter>
    <oddFooter>&amp;L&amp;9Fannie Mae Form 1084&amp;R&amp;9 02.06.17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3]!ClrForm1084">
                <anchor moveWithCells="1" sizeWithCells="1">
                  <from>
                    <xdr:col>15</xdr:col>
                    <xdr:colOff>285750</xdr:colOff>
                    <xdr:row>1</xdr:row>
                    <xdr:rowOff>133350</xdr:rowOff>
                  </from>
                  <to>
                    <xdr:col>17</xdr:col>
                    <xdr:colOff>542925</xdr:colOff>
                    <xdr:row>2</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8" tint="0.39997558519241921"/>
    <pageSetUpPr fitToPage="1"/>
  </sheetPr>
  <dimension ref="B1:K57"/>
  <sheetViews>
    <sheetView showGridLines="0" zoomScaleNormal="100" workbookViewId="0">
      <selection activeCell="C4" sqref="C4:E4"/>
    </sheetView>
  </sheetViews>
  <sheetFormatPr defaultRowHeight="15" customHeight="1" x14ac:dyDescent="0.25"/>
  <cols>
    <col min="1" max="1" width="1" style="177" customWidth="1"/>
    <col min="2" max="2" width="18.28515625" style="177" customWidth="1"/>
    <col min="3" max="3" width="20.28515625" style="177" customWidth="1"/>
    <col min="4" max="4" width="11.7109375" style="177" customWidth="1"/>
    <col min="5" max="5" width="10.140625" style="177" customWidth="1"/>
    <col min="6" max="6" width="4.42578125" style="177" customWidth="1"/>
    <col min="7" max="7" width="11.7109375" style="177" customWidth="1"/>
    <col min="8" max="8" width="10.140625" style="177" customWidth="1"/>
    <col min="9" max="9" width="4.42578125" style="177" customWidth="1"/>
    <col min="10" max="10" width="11.7109375" style="177" customWidth="1"/>
    <col min="11" max="11" width="10.140625" style="177" customWidth="1"/>
    <col min="12" max="16384" width="9.140625" style="177"/>
  </cols>
  <sheetData>
    <row r="1" spans="2:11" ht="6" customHeight="1" x14ac:dyDescent="0.25"/>
    <row r="2" spans="2:11" ht="19.5" x14ac:dyDescent="0.25">
      <c r="B2" s="178" t="s">
        <v>140</v>
      </c>
    </row>
    <row r="4" spans="2:11" ht="15" customHeight="1" x14ac:dyDescent="0.25">
      <c r="B4" s="179" t="s">
        <v>141</v>
      </c>
      <c r="C4" s="180"/>
      <c r="D4" s="180"/>
      <c r="E4" s="180"/>
      <c r="G4" s="179" t="s">
        <v>142</v>
      </c>
      <c r="H4" s="181"/>
      <c r="I4" s="181"/>
      <c r="J4" s="181"/>
    </row>
    <row r="5" spans="2:11" ht="15" customHeight="1" x14ac:dyDescent="0.25">
      <c r="D5" s="182"/>
    </row>
    <row r="7" spans="2:11" ht="41.25" customHeight="1" x14ac:dyDescent="0.25">
      <c r="B7" s="183" t="s">
        <v>143</v>
      </c>
      <c r="C7" s="183"/>
      <c r="D7" s="183"/>
      <c r="E7" s="183"/>
      <c r="F7" s="184"/>
      <c r="G7" s="185" t="s">
        <v>144</v>
      </c>
      <c r="H7" s="185"/>
      <c r="I7" s="185"/>
      <c r="J7" s="185"/>
      <c r="K7" s="185"/>
    </row>
    <row r="8" spans="2:11" ht="4.5" customHeight="1" x14ac:dyDescent="0.25"/>
    <row r="9" spans="2:11" ht="15" customHeight="1" thickBot="1" x14ac:dyDescent="0.3">
      <c r="D9" s="186" t="s">
        <v>145</v>
      </c>
      <c r="E9" s="186"/>
      <c r="G9" s="186" t="s">
        <v>146</v>
      </c>
      <c r="H9" s="186"/>
      <c r="J9" s="186" t="s">
        <v>147</v>
      </c>
      <c r="K9" s="186"/>
    </row>
    <row r="10" spans="2:11" ht="39" customHeight="1" thickBot="1" x14ac:dyDescent="0.3">
      <c r="D10" s="187"/>
      <c r="E10" s="188"/>
      <c r="G10" s="187"/>
      <c r="H10" s="188"/>
      <c r="J10" s="187"/>
      <c r="K10" s="188"/>
    </row>
    <row r="11" spans="2:11" ht="8.25" customHeight="1" thickBot="1" x14ac:dyDescent="0.3"/>
    <row r="12" spans="2:11" ht="45" customHeight="1" thickBot="1" x14ac:dyDescent="0.3">
      <c r="B12" s="189" t="s">
        <v>148</v>
      </c>
      <c r="C12" s="190"/>
      <c r="D12" s="191"/>
      <c r="E12" s="191"/>
      <c r="F12" s="191"/>
      <c r="G12" s="191"/>
      <c r="H12" s="191"/>
      <c r="I12" s="190"/>
      <c r="J12" s="190"/>
      <c r="K12" s="192"/>
    </row>
    <row r="13" spans="2:11" ht="15" customHeight="1" x14ac:dyDescent="0.25">
      <c r="B13" s="193" t="s">
        <v>149</v>
      </c>
      <c r="C13" s="194"/>
      <c r="D13" s="195"/>
      <c r="E13" s="195"/>
      <c r="F13" s="196"/>
      <c r="G13" s="195"/>
      <c r="H13" s="195"/>
      <c r="I13" s="196"/>
      <c r="J13" s="195"/>
      <c r="K13" s="197"/>
    </row>
    <row r="14" spans="2:11" ht="15" customHeight="1" x14ac:dyDescent="0.25">
      <c r="B14" s="198" t="s">
        <v>150</v>
      </c>
      <c r="C14" s="196"/>
      <c r="D14" s="195"/>
      <c r="E14" s="195"/>
      <c r="F14" s="196"/>
      <c r="G14" s="195"/>
      <c r="H14" s="195"/>
      <c r="I14" s="196"/>
      <c r="J14" s="195"/>
      <c r="K14" s="197"/>
    </row>
    <row r="15" spans="2:11" ht="15" customHeight="1" x14ac:dyDescent="0.25">
      <c r="B15" s="198" t="s">
        <v>151</v>
      </c>
      <c r="C15" s="196"/>
      <c r="D15" s="195"/>
      <c r="E15" s="195"/>
      <c r="F15" s="196"/>
      <c r="G15" s="195"/>
      <c r="H15" s="195"/>
      <c r="I15" s="196"/>
      <c r="J15" s="195"/>
      <c r="K15" s="197"/>
    </row>
    <row r="16" spans="2:11" ht="15" customHeight="1" x14ac:dyDescent="0.25">
      <c r="B16" s="198" t="s">
        <v>152</v>
      </c>
      <c r="C16" s="196"/>
      <c r="D16" s="195"/>
      <c r="E16" s="195"/>
      <c r="F16" s="196"/>
      <c r="G16" s="195"/>
      <c r="H16" s="195"/>
      <c r="I16" s="196"/>
      <c r="J16" s="195"/>
      <c r="K16" s="197"/>
    </row>
    <row r="17" spans="2:11" ht="15" customHeight="1" x14ac:dyDescent="0.25">
      <c r="B17" s="198" t="s">
        <v>153</v>
      </c>
      <c r="C17" s="196"/>
      <c r="D17" s="195"/>
      <c r="E17" s="195"/>
      <c r="F17" s="196"/>
      <c r="G17" s="195"/>
      <c r="H17" s="195"/>
      <c r="I17" s="196"/>
      <c r="J17" s="195"/>
      <c r="K17" s="197"/>
    </row>
    <row r="18" spans="2:11" ht="15" customHeight="1" x14ac:dyDescent="0.25">
      <c r="B18" s="198" t="s">
        <v>154</v>
      </c>
      <c r="C18" s="196"/>
      <c r="D18" s="195"/>
      <c r="E18" s="195"/>
      <c r="F18" s="196"/>
      <c r="G18" s="195"/>
      <c r="H18" s="195"/>
      <c r="I18" s="196"/>
      <c r="J18" s="195"/>
      <c r="K18" s="197"/>
    </row>
    <row r="19" spans="2:11" ht="15" customHeight="1" x14ac:dyDescent="0.25">
      <c r="B19" s="198" t="s">
        <v>155</v>
      </c>
      <c r="C19" s="196"/>
      <c r="D19" s="195"/>
      <c r="E19" s="195"/>
      <c r="F19" s="196"/>
      <c r="G19" s="195"/>
      <c r="H19" s="195"/>
      <c r="I19" s="196"/>
      <c r="J19" s="195"/>
      <c r="K19" s="197"/>
    </row>
    <row r="20" spans="2:11" ht="15" customHeight="1" x14ac:dyDescent="0.25">
      <c r="B20" s="198" t="s">
        <v>156</v>
      </c>
      <c r="C20" s="196"/>
      <c r="D20" s="199"/>
      <c r="E20" s="199"/>
      <c r="F20" s="196"/>
      <c r="G20" s="199"/>
      <c r="H20" s="199"/>
      <c r="I20" s="196"/>
      <c r="J20" s="199"/>
      <c r="K20" s="200"/>
    </row>
    <row r="21" spans="2:11" ht="15" customHeight="1" x14ac:dyDescent="0.25">
      <c r="B21" s="198" t="s">
        <v>157</v>
      </c>
      <c r="C21" s="196"/>
      <c r="D21" s="201">
        <f>SUM(D13:D19)-D20</f>
        <v>0</v>
      </c>
      <c r="E21" s="201"/>
      <c r="F21" s="196"/>
      <c r="G21" s="201">
        <f>SUM(G13:G19)-G20</f>
        <v>0</v>
      </c>
      <c r="H21" s="201"/>
      <c r="I21" s="196"/>
      <c r="J21" s="201">
        <f>SUM(J13:J19)-J20</f>
        <v>0</v>
      </c>
      <c r="K21" s="202"/>
    </row>
    <row r="22" spans="2:11" ht="15" customHeight="1" x14ac:dyDescent="0.25">
      <c r="B22" s="203" t="s">
        <v>158</v>
      </c>
      <c r="C22" s="196"/>
      <c r="D22" s="196"/>
      <c r="E22" s="204"/>
      <c r="F22" s="196"/>
      <c r="G22" s="196"/>
      <c r="H22" s="204"/>
      <c r="I22" s="196"/>
      <c r="J22" s="196"/>
      <c r="K22" s="205"/>
    </row>
    <row r="23" spans="2:11" ht="15" customHeight="1" x14ac:dyDescent="0.25">
      <c r="B23" s="198" t="s">
        <v>159</v>
      </c>
      <c r="C23" s="196"/>
      <c r="D23" s="206" t="e">
        <f>D21/E22</f>
        <v>#DIV/0!</v>
      </c>
      <c r="E23" s="206"/>
      <c r="F23" s="196"/>
      <c r="G23" s="206" t="e">
        <f>G21/H22</f>
        <v>#DIV/0!</v>
      </c>
      <c r="H23" s="206"/>
      <c r="I23" s="196"/>
      <c r="J23" s="206" t="e">
        <f>J21/K22</f>
        <v>#DIV/0!</v>
      </c>
      <c r="K23" s="207"/>
    </row>
    <row r="24" spans="2:11" ht="15" customHeight="1" x14ac:dyDescent="0.25">
      <c r="B24" s="208" t="s">
        <v>160</v>
      </c>
      <c r="C24" s="209"/>
      <c r="D24" s="209"/>
      <c r="E24" s="209"/>
      <c r="F24" s="209"/>
      <c r="G24" s="209"/>
      <c r="H24" s="209"/>
      <c r="I24" s="209"/>
      <c r="J24" s="209"/>
      <c r="K24" s="210"/>
    </row>
    <row r="25" spans="2:11" ht="15" customHeight="1" x14ac:dyDescent="0.25">
      <c r="B25" s="198" t="s">
        <v>161</v>
      </c>
      <c r="C25" s="196"/>
      <c r="D25" s="211"/>
      <c r="E25" s="211"/>
      <c r="F25" s="196"/>
      <c r="G25" s="211"/>
      <c r="H25" s="211"/>
      <c r="I25" s="196"/>
      <c r="J25" s="211"/>
      <c r="K25" s="212"/>
    </row>
    <row r="26" spans="2:11" ht="15" customHeight="1" x14ac:dyDescent="0.25">
      <c r="B26" s="198" t="s">
        <v>162</v>
      </c>
      <c r="C26" s="196"/>
      <c r="D26" s="211"/>
      <c r="E26" s="211"/>
      <c r="F26" s="196"/>
      <c r="G26" s="211"/>
      <c r="H26" s="211"/>
      <c r="I26" s="196"/>
      <c r="J26" s="211"/>
      <c r="K26" s="212"/>
    </row>
    <row r="27" spans="2:11" ht="15" customHeight="1" x14ac:dyDescent="0.25">
      <c r="B27" s="198" t="s">
        <v>163</v>
      </c>
      <c r="C27" s="196"/>
      <c r="D27" s="211"/>
      <c r="E27" s="211"/>
      <c r="F27" s="196"/>
      <c r="G27" s="211"/>
      <c r="H27" s="211"/>
      <c r="I27" s="196"/>
      <c r="J27" s="211"/>
      <c r="K27" s="212"/>
    </row>
    <row r="28" spans="2:11" ht="15" customHeight="1" x14ac:dyDescent="0.25">
      <c r="B28" s="198" t="s">
        <v>164</v>
      </c>
      <c r="C28" s="196"/>
      <c r="D28" s="211"/>
      <c r="E28" s="211"/>
      <c r="F28" s="196"/>
      <c r="G28" s="211"/>
      <c r="H28" s="211"/>
      <c r="I28" s="196"/>
      <c r="J28" s="211"/>
      <c r="K28" s="212"/>
    </row>
    <row r="29" spans="2:11" ht="15" customHeight="1" x14ac:dyDescent="0.25">
      <c r="B29" s="198" t="s">
        <v>165</v>
      </c>
      <c r="C29" s="196"/>
      <c r="D29" s="213">
        <f>D25+(D26/12)+(D27/12)+D28</f>
        <v>0</v>
      </c>
      <c r="E29" s="213"/>
      <c r="F29" s="196"/>
      <c r="G29" s="213">
        <f>G25+(G26/12)+(G27/12)+G28</f>
        <v>0</v>
      </c>
      <c r="H29" s="213"/>
      <c r="I29" s="196"/>
      <c r="J29" s="213">
        <f>J25+(J26/12)+(J27/12)+J28</f>
        <v>0</v>
      </c>
      <c r="K29" s="214"/>
    </row>
    <row r="30" spans="2:11" ht="6" customHeight="1" x14ac:dyDescent="0.25">
      <c r="B30" s="198"/>
      <c r="C30" s="196"/>
      <c r="D30" s="196"/>
      <c r="E30" s="196"/>
      <c r="F30" s="196"/>
      <c r="G30" s="196"/>
      <c r="H30" s="196"/>
      <c r="I30" s="196"/>
      <c r="J30" s="196"/>
      <c r="K30" s="215"/>
    </row>
    <row r="31" spans="2:11" ht="15" customHeight="1" thickBot="1" x14ac:dyDescent="0.3">
      <c r="B31" s="216" t="s">
        <v>166</v>
      </c>
      <c r="C31" s="217"/>
      <c r="D31" s="218" t="e">
        <f>D23-D29</f>
        <v>#DIV/0!</v>
      </c>
      <c r="E31" s="218"/>
      <c r="F31" s="217"/>
      <c r="G31" s="218" t="e">
        <f>G23-G29</f>
        <v>#DIV/0!</v>
      </c>
      <c r="H31" s="218"/>
      <c r="I31" s="217"/>
      <c r="J31" s="218" t="e">
        <f>J23-J29</f>
        <v>#DIV/0!</v>
      </c>
      <c r="K31" s="219"/>
    </row>
    <row r="32" spans="2:11" ht="15" customHeight="1" thickBot="1" x14ac:dyDescent="0.3"/>
    <row r="33" spans="2:11" ht="45" customHeight="1" thickBot="1" x14ac:dyDescent="0.3">
      <c r="B33" s="220" t="s">
        <v>167</v>
      </c>
      <c r="C33" s="191"/>
      <c r="D33" s="191"/>
      <c r="E33" s="191"/>
      <c r="F33" s="191"/>
      <c r="G33" s="191"/>
      <c r="H33" s="191"/>
      <c r="I33" s="190"/>
      <c r="J33" s="190"/>
      <c r="K33" s="192"/>
    </row>
    <row r="34" spans="2:11" ht="60.75" customHeight="1" x14ac:dyDescent="0.25">
      <c r="B34" s="221" t="s">
        <v>168</v>
      </c>
      <c r="C34" s="222"/>
      <c r="D34" s="195"/>
      <c r="E34" s="195"/>
      <c r="F34" s="196"/>
      <c r="G34" s="195"/>
      <c r="H34" s="195"/>
      <c r="I34" s="196"/>
      <c r="J34" s="195"/>
      <c r="K34" s="197"/>
    </row>
    <row r="35" spans="2:11" ht="15" customHeight="1" x14ac:dyDescent="0.25">
      <c r="B35" s="223" t="s">
        <v>169</v>
      </c>
      <c r="C35" s="224"/>
      <c r="D35" s="225" t="s">
        <v>170</v>
      </c>
      <c r="E35" s="226"/>
      <c r="F35" s="196"/>
      <c r="G35" s="225" t="s">
        <v>170</v>
      </c>
      <c r="H35" s="226"/>
      <c r="I35" s="196"/>
      <c r="J35" s="225" t="s">
        <v>170</v>
      </c>
      <c r="K35" s="227"/>
    </row>
    <row r="36" spans="2:11" ht="15" customHeight="1" x14ac:dyDescent="0.25">
      <c r="B36" s="228"/>
      <c r="C36" s="229"/>
      <c r="D36" s="230"/>
      <c r="E36" s="231"/>
      <c r="F36" s="196"/>
      <c r="G36" s="230"/>
      <c r="H36" s="231"/>
      <c r="I36" s="196"/>
      <c r="J36" s="230"/>
      <c r="K36" s="232"/>
    </row>
    <row r="37" spans="2:11" ht="15" customHeight="1" x14ac:dyDescent="0.25">
      <c r="B37" s="233"/>
      <c r="C37" s="234"/>
      <c r="D37" s="235"/>
      <c r="E37" s="236"/>
      <c r="F37" s="196"/>
      <c r="G37" s="235"/>
      <c r="H37" s="236"/>
      <c r="I37" s="196"/>
      <c r="J37" s="235"/>
      <c r="K37" s="237"/>
    </row>
    <row r="38" spans="2:11" ht="15" customHeight="1" x14ac:dyDescent="0.25">
      <c r="B38" s="238" t="s">
        <v>171</v>
      </c>
      <c r="C38" s="239"/>
      <c r="D38" s="240">
        <f>D34*0.75</f>
        <v>0</v>
      </c>
      <c r="E38" s="241"/>
      <c r="F38" s="196"/>
      <c r="G38" s="242">
        <f>G34*0.75</f>
        <v>0</v>
      </c>
      <c r="H38" s="242"/>
      <c r="I38" s="196"/>
      <c r="J38" s="242">
        <f>J34*0.75</f>
        <v>0</v>
      </c>
      <c r="K38" s="243"/>
    </row>
    <row r="39" spans="2:11" ht="15" customHeight="1" x14ac:dyDescent="0.25">
      <c r="B39" s="208" t="s">
        <v>160</v>
      </c>
      <c r="C39" s="209"/>
      <c r="D39" s="209"/>
      <c r="E39" s="209"/>
      <c r="F39" s="209"/>
      <c r="G39" s="209"/>
      <c r="H39" s="209"/>
      <c r="I39" s="209"/>
      <c r="J39" s="209"/>
      <c r="K39" s="210"/>
    </row>
    <row r="40" spans="2:11" ht="15" customHeight="1" x14ac:dyDescent="0.25">
      <c r="B40" s="198" t="s">
        <v>161</v>
      </c>
      <c r="C40" s="196"/>
      <c r="D40" s="211"/>
      <c r="E40" s="211"/>
      <c r="F40" s="196"/>
      <c r="G40" s="211"/>
      <c r="H40" s="211"/>
      <c r="I40" s="196"/>
      <c r="J40" s="211"/>
      <c r="K40" s="212"/>
    </row>
    <row r="41" spans="2:11" ht="15" customHeight="1" x14ac:dyDescent="0.25">
      <c r="B41" s="198" t="s">
        <v>162</v>
      </c>
      <c r="C41" s="196"/>
      <c r="D41" s="211"/>
      <c r="E41" s="211"/>
      <c r="F41" s="196"/>
      <c r="G41" s="211"/>
      <c r="H41" s="211"/>
      <c r="I41" s="196"/>
      <c r="J41" s="211"/>
      <c r="K41" s="212"/>
    </row>
    <row r="42" spans="2:11" ht="15" customHeight="1" x14ac:dyDescent="0.25">
      <c r="B42" s="198" t="s">
        <v>163</v>
      </c>
      <c r="C42" s="196"/>
      <c r="D42" s="211"/>
      <c r="E42" s="211"/>
      <c r="F42" s="196"/>
      <c r="G42" s="211"/>
      <c r="H42" s="211"/>
      <c r="I42" s="196"/>
      <c r="J42" s="211"/>
      <c r="K42" s="212"/>
    </row>
    <row r="43" spans="2:11" ht="15" customHeight="1" x14ac:dyDescent="0.25">
      <c r="B43" s="198" t="s">
        <v>164</v>
      </c>
      <c r="C43" s="196"/>
      <c r="D43" s="211"/>
      <c r="E43" s="211"/>
      <c r="F43" s="196"/>
      <c r="G43" s="211"/>
      <c r="H43" s="211"/>
      <c r="I43" s="196"/>
      <c r="J43" s="211"/>
      <c r="K43" s="212"/>
    </row>
    <row r="44" spans="2:11" ht="15" customHeight="1" x14ac:dyDescent="0.25">
      <c r="B44" s="198" t="s">
        <v>165</v>
      </c>
      <c r="C44" s="196"/>
      <c r="D44" s="213">
        <f>D40+(D41/12)+(D42/12)+D43</f>
        <v>0</v>
      </c>
      <c r="E44" s="213"/>
      <c r="F44" s="196"/>
      <c r="G44" s="213">
        <f>G40+(G41/12)+(G42/12)+G43</f>
        <v>0</v>
      </c>
      <c r="H44" s="213"/>
      <c r="I44" s="196"/>
      <c r="J44" s="213">
        <f>J40+(J41/12)+(J42/12)+J43</f>
        <v>0</v>
      </c>
      <c r="K44" s="214"/>
    </row>
    <row r="45" spans="2:11" ht="6" customHeight="1" x14ac:dyDescent="0.25">
      <c r="B45" s="198"/>
      <c r="C45" s="196"/>
      <c r="D45" s="196"/>
      <c r="E45" s="196"/>
      <c r="F45" s="196"/>
      <c r="G45" s="196"/>
      <c r="H45" s="196"/>
      <c r="I45" s="196"/>
      <c r="J45" s="196"/>
      <c r="K45" s="215"/>
    </row>
    <row r="46" spans="2:11" ht="15" customHeight="1" thickBot="1" x14ac:dyDescent="0.3">
      <c r="B46" s="216" t="s">
        <v>172</v>
      </c>
      <c r="C46" s="217"/>
      <c r="D46" s="218">
        <f>D38-D44</f>
        <v>0</v>
      </c>
      <c r="E46" s="218"/>
      <c r="F46" s="217"/>
      <c r="G46" s="218">
        <f>G38-G44</f>
        <v>0</v>
      </c>
      <c r="H46" s="218"/>
      <c r="I46" s="217"/>
      <c r="J46" s="218">
        <f>J38-J44</f>
        <v>0</v>
      </c>
      <c r="K46" s="219"/>
    </row>
    <row r="47" spans="2:11" ht="7.5" customHeight="1" x14ac:dyDescent="0.25"/>
    <row r="48" spans="2:11" ht="15" customHeight="1" x14ac:dyDescent="0.25">
      <c r="B48" s="177" t="s">
        <v>173</v>
      </c>
    </row>
    <row r="49" spans="2:11" ht="15" customHeight="1" x14ac:dyDescent="0.25">
      <c r="B49" s="177" t="s">
        <v>174</v>
      </c>
    </row>
    <row r="50" spans="2:11" ht="15" customHeight="1" x14ac:dyDescent="0.25">
      <c r="B50" s="177" t="s">
        <v>175</v>
      </c>
    </row>
    <row r="51" spans="2:11" ht="9" customHeight="1" x14ac:dyDescent="0.25"/>
    <row r="52" spans="2:11" ht="15" customHeight="1" thickBot="1" x14ac:dyDescent="0.3">
      <c r="B52" s="244" t="s">
        <v>139</v>
      </c>
    </row>
    <row r="53" spans="2:11" ht="15" customHeight="1" x14ac:dyDescent="0.25">
      <c r="B53" s="245"/>
      <c r="C53" s="246"/>
      <c r="D53" s="246"/>
      <c r="E53" s="246"/>
      <c r="F53" s="246"/>
      <c r="G53" s="246"/>
      <c r="H53" s="246"/>
      <c r="I53" s="246"/>
      <c r="J53" s="246"/>
      <c r="K53" s="247"/>
    </row>
    <row r="54" spans="2:11" ht="15" customHeight="1" x14ac:dyDescent="0.25">
      <c r="B54" s="248"/>
      <c r="C54" s="249"/>
      <c r="D54" s="249"/>
      <c r="E54" s="249"/>
      <c r="F54" s="249"/>
      <c r="G54" s="249"/>
      <c r="H54" s="249"/>
      <c r="I54" s="249"/>
      <c r="J54" s="249"/>
      <c r="K54" s="250"/>
    </row>
    <row r="55" spans="2:11" ht="15" customHeight="1" x14ac:dyDescent="0.25">
      <c r="B55" s="248"/>
      <c r="C55" s="249"/>
      <c r="D55" s="249"/>
      <c r="E55" s="249"/>
      <c r="F55" s="249"/>
      <c r="G55" s="249"/>
      <c r="H55" s="249"/>
      <c r="I55" s="249"/>
      <c r="J55" s="249"/>
      <c r="K55" s="250"/>
    </row>
    <row r="56" spans="2:11" ht="15" customHeight="1" x14ac:dyDescent="0.25">
      <c r="B56" s="248"/>
      <c r="C56" s="249"/>
      <c r="D56" s="249"/>
      <c r="E56" s="249"/>
      <c r="F56" s="249"/>
      <c r="G56" s="249"/>
      <c r="H56" s="249"/>
      <c r="I56" s="249"/>
      <c r="J56" s="249"/>
      <c r="K56" s="250"/>
    </row>
    <row r="57" spans="2:11" ht="15" customHeight="1" thickBot="1" x14ac:dyDescent="0.3">
      <c r="B57" s="251"/>
      <c r="C57" s="252"/>
      <c r="D57" s="252"/>
      <c r="E57" s="252"/>
      <c r="F57" s="252"/>
      <c r="G57" s="252"/>
      <c r="H57" s="252"/>
      <c r="I57" s="252"/>
      <c r="J57" s="252"/>
      <c r="K57" s="253"/>
    </row>
  </sheetData>
  <sheetProtection algorithmName="SHA-512" hashValue="Xm8RNQOKYzuf+8mIOuWPKz+QaumzM6/QUVynCwV7hgoK9dKIGOXdBPXGDCiRT7n+Iva5lk2FfP4zVskvbnvkHw==" saltValue="KZCDnPvKHOA2hdD5qDhSng==" spinCount="100000" sheet="1" objects="1" scenarios="1" selectLockedCells="1"/>
  <mergeCells count="92">
    <mergeCell ref="B53:K57"/>
    <mergeCell ref="D44:E44"/>
    <mergeCell ref="G44:H44"/>
    <mergeCell ref="J44:K44"/>
    <mergeCell ref="D46:E46"/>
    <mergeCell ref="G46:H46"/>
    <mergeCell ref="J46:K46"/>
    <mergeCell ref="D42:E42"/>
    <mergeCell ref="G42:H42"/>
    <mergeCell ref="J42:K42"/>
    <mergeCell ref="D43:E43"/>
    <mergeCell ref="G43:H43"/>
    <mergeCell ref="J43:K43"/>
    <mergeCell ref="B39:K39"/>
    <mergeCell ref="D40:E40"/>
    <mergeCell ref="G40:H40"/>
    <mergeCell ref="J40:K40"/>
    <mergeCell ref="D41:E41"/>
    <mergeCell ref="G41:H41"/>
    <mergeCell ref="J41:K41"/>
    <mergeCell ref="B35:C37"/>
    <mergeCell ref="D35:E37"/>
    <mergeCell ref="G35:H37"/>
    <mergeCell ref="J35:K37"/>
    <mergeCell ref="D38:E38"/>
    <mergeCell ref="G38:H38"/>
    <mergeCell ref="J38:K38"/>
    <mergeCell ref="D31:E31"/>
    <mergeCell ref="G31:H31"/>
    <mergeCell ref="J31:K31"/>
    <mergeCell ref="B33:K33"/>
    <mergeCell ref="B34:C34"/>
    <mergeCell ref="D34:E34"/>
    <mergeCell ref="G34:H34"/>
    <mergeCell ref="J34:K34"/>
    <mergeCell ref="D28:E28"/>
    <mergeCell ref="G28:H28"/>
    <mergeCell ref="J28:K28"/>
    <mergeCell ref="D29:E29"/>
    <mergeCell ref="G29:H29"/>
    <mergeCell ref="J29:K29"/>
    <mergeCell ref="D26:E26"/>
    <mergeCell ref="G26:H26"/>
    <mergeCell ref="J26:K26"/>
    <mergeCell ref="D27:E27"/>
    <mergeCell ref="G27:H27"/>
    <mergeCell ref="J27:K27"/>
    <mergeCell ref="D23:E23"/>
    <mergeCell ref="G23:H23"/>
    <mergeCell ref="J23:K23"/>
    <mergeCell ref="B24:K24"/>
    <mergeCell ref="D25:E25"/>
    <mergeCell ref="G25:H25"/>
    <mergeCell ref="J25:K25"/>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0:E10"/>
    <mergeCell ref="G10:H10"/>
    <mergeCell ref="J10:K10"/>
    <mergeCell ref="B12:K12"/>
    <mergeCell ref="D13:E13"/>
    <mergeCell ref="G13:H13"/>
    <mergeCell ref="J13:K13"/>
    <mergeCell ref="C4:E4"/>
    <mergeCell ref="H4:J4"/>
    <mergeCell ref="B7:E7"/>
    <mergeCell ref="G7:K7"/>
    <mergeCell ref="D9:E9"/>
    <mergeCell ref="G9:H9"/>
    <mergeCell ref="J9:K9"/>
  </mergeCells>
  <printOptions horizontalCentered="1"/>
  <pageMargins left="0.35" right="0.35" top="0.5" bottom="0.5" header="0.25" footer="0.25"/>
  <pageSetup scale="77" orientation="portrait" verticalDpi="0" r:id="rId1"/>
  <headerFooter>
    <oddFooter>&amp;R&amp;9 02.06.17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3]!ClrRentalIncomeCalc">
                <anchor moveWithCells="1" sizeWithCells="1">
                  <from>
                    <xdr:col>9</xdr:col>
                    <xdr:colOff>266700</xdr:colOff>
                    <xdr:row>1</xdr:row>
                    <xdr:rowOff>9525</xdr:rowOff>
                  </from>
                  <to>
                    <xdr:col>10</xdr:col>
                    <xdr:colOff>657225</xdr:colOff>
                    <xdr:row>2</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F3EFC1-1B67-476A-A0DA-2E8C4A27202C}"/>
</file>

<file path=customXml/itemProps2.xml><?xml version="1.0" encoding="utf-8"?>
<ds:datastoreItem xmlns:ds="http://schemas.openxmlformats.org/officeDocument/2006/customXml" ds:itemID="{0F60FE4E-29F8-4533-825D-FCF0EF3837C3}"/>
</file>

<file path=customXml/itemProps3.xml><?xml version="1.0" encoding="utf-8"?>
<ds:datastoreItem xmlns:ds="http://schemas.openxmlformats.org/officeDocument/2006/customXml" ds:itemID="{4EE1EC1A-7C35-4E91-8CC9-B38AC7DCDD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105</vt:lpstr>
      <vt:lpstr>110</vt:lpstr>
      <vt:lpstr>150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Aquino</dc:creator>
  <cp:lastModifiedBy>Nana Aquino</cp:lastModifiedBy>
  <dcterms:created xsi:type="dcterms:W3CDTF">2018-07-17T19:54:55Z</dcterms:created>
  <dcterms:modified xsi:type="dcterms:W3CDTF">2018-07-17T19:56:08Z</dcterms:modified>
</cp:coreProperties>
</file>